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15" windowWidth="19050" windowHeight="11580" tabRatio="754" activeTab="5"/>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s>
  <definedNames>
    <definedName name="_xlnm.Print_Area" localSheetId="2">'Приложение 3'!$A$1:$F$357</definedName>
    <definedName name="_xlnm.Print_Area" localSheetId="4">'Приложение 5'!$A$1:$H$255</definedName>
  </definedNames>
  <calcPr fullCalcOnLoad="1"/>
</workbook>
</file>

<file path=xl/sharedStrings.xml><?xml version="1.0" encoding="utf-8"?>
<sst xmlns="http://schemas.openxmlformats.org/spreadsheetml/2006/main" count="1985" uniqueCount="1015">
  <si>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</si>
  <si>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</si>
  <si>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</si>
  <si>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</si>
  <si>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</si>
  <si>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</si>
  <si>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</si>
  <si>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100</t>
  </si>
  <si>
    <t xml:space="preserve">Распределение бюджетных ассигнований по целевым статьям </t>
  </si>
  <si>
    <t>Наименование</t>
  </si>
  <si>
    <t>Целевая статья</t>
  </si>
  <si>
    <t>Вид расходов</t>
  </si>
  <si>
    <t>Муниципальная программа «Развитие физической культуры и спорта в Тейковском муниципальном районе»</t>
  </si>
  <si>
    <t>Непрограммные направления деятельности представительного органа Тейковского муниципального района</t>
  </si>
  <si>
    <t>Иные непрограммные мероприятия</t>
  </si>
  <si>
    <t>Реализация полномочий Ивановской области на осуществление переданных органам местного самоуправления государственных полномочий Ивановской области</t>
  </si>
  <si>
    <t>ВСЕГО</t>
  </si>
  <si>
    <r>
      <t xml:space="preserve">Обеспечение деятельности муниципального казенного учреждения «Единая дежурно – диспетчерская служба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</si>
  <si>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Обеспечение деятельности муниципального казенного учреждения «Единая дежурно – диспетчерская служба Тейковского муниципального района» </t>
    </r>
    <r>
      <rPr>
        <sz val="10"/>
        <color indexed="8"/>
        <rFont val="Times New Roman"/>
        <family val="1"/>
      </rPr>
      <t>(Иные бюджетные ассигнования)</t>
    </r>
  </si>
  <si>
    <t xml:space="preserve">(муниципальным программам Тейковского муниципального района и </t>
  </si>
  <si>
    <t>не включенным в муниципальные программы Тейковского муниципального</t>
  </si>
  <si>
    <t>РАСПРЕДЕЛЕНИЕ РАСХОДОВ</t>
  </si>
  <si>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</si>
  <si>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</si>
  <si>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</si>
  <si>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</si>
  <si>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</si>
  <si>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</si>
  <si>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</si>
  <si>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</si>
  <si>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</si>
  <si>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</si>
  <si>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</si>
  <si>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</si>
  <si>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</si>
  <si>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</si>
  <si>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</si>
  <si>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</si>
  <si>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</si>
  <si>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</si>
  <si>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</si>
  <si>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</si>
  <si>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</si>
  <si>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</si>
  <si>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</si>
  <si>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</si>
  <si>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</si>
  <si>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</si>
  <si>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</si>
  <si>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</si>
  <si>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</si>
  <si>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</si>
  <si>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</si>
  <si>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</si>
  <si>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</si>
  <si>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</si>
  <si>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</si>
  <si>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</si>
  <si>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</si>
  <si>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</si>
  <si>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</si>
  <si>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</si>
  <si>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</si>
  <si>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</si>
  <si>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</si>
  <si>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</si>
  <si>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</si>
  <si>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</si>
  <si>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t xml:space="preserve">Ведомственная структура расходов бюджета Тейковского муниципального </t>
  </si>
  <si>
    <r>
      <t>Образование</t>
    </r>
    <r>
      <rPr>
        <sz val="10"/>
        <color indexed="8"/>
        <rFont val="Times New Roman"/>
        <family val="1"/>
      </rPr>
      <t xml:space="preserve"> </t>
    </r>
  </si>
  <si>
    <t>200</t>
  </si>
  <si>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</si>
  <si>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</si>
  <si>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</si>
  <si>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</si>
  <si>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</si>
  <si>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</si>
  <si>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t xml:space="preserve">Подпрограмма «Развитие общего образования» </t>
  </si>
  <si>
    <t>Основное мероприятие «Укрепление материально-технической базы учреждений образования»</t>
  </si>
  <si>
    <r>
      <t>Предоставление муниципальной услуги «Предоставление общедоступного бесплатного дошкольного образования»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</si>
  <si>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Предоставление муниципальной услуги «Предоставление общедоступного бесплатного дошкольного образования» </t>
    </r>
    <r>
      <rPr>
        <sz val="10"/>
        <color indexed="8"/>
        <rFont val="Times New Roman"/>
        <family val="1"/>
      </rPr>
      <t>(Иные бюджетные ассигнования)</t>
    </r>
  </si>
  <si>
    <r>
      <t xml:space="preserve">Предоставление муниципальной услуги «Предоставление бесплатного и общедоступного начального, основного, среднего общего образования»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</si>
  <si>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Предоставление муниципальной услуги «Предоставление бесплатного и общедоступного начального, основного, среднего общего образования» </t>
    </r>
    <r>
      <rPr>
        <sz val="10"/>
        <color indexed="8"/>
        <rFont val="Times New Roman"/>
        <family val="1"/>
      </rPr>
      <t>(Предоставление субсидий бюджетным, автономным учреждениям и иным некоммерческим организациям)</t>
    </r>
  </si>
  <si>
    <r>
      <t>Предоставление муниципальной услуги «Предоставление бесплатного и общедоступного начального, основного, среднего общего образования» (</t>
    </r>
    <r>
      <rPr>
        <sz val="10"/>
        <color indexed="8"/>
        <rFont val="Times New Roman"/>
        <family val="1"/>
      </rPr>
      <t>Иные бюджетные ассигнования)</t>
    </r>
  </si>
  <si>
    <r>
      <t xml:space="preserve">Содержание прочих учреждений образования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</si>
  <si>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Содержание прочих учреждений образования </t>
    </r>
    <r>
      <rPr>
        <sz val="10"/>
        <color indexed="8"/>
        <rFont val="Times New Roman"/>
        <family val="1"/>
      </rPr>
      <t>(Иные бюджетные ассигнования)</t>
    </r>
  </si>
  <si>
    <t>Основное мероприятие «Развитие кадрового потенциала системы образования»</t>
  </si>
  <si>
    <t xml:space="preserve">Подпрограмма «Финансовое обеспечение предоставления мер социальной поддержки в сфере образования» </t>
  </si>
  <si>
    <t>Основное мероприятие «Финансовое обеспечение предоставления мер социальной поддержки в сфере образования»</t>
  </si>
  <si>
    <t xml:space="preserve">Подпрограмма “Реализация основных общеобразовательных программ» </t>
  </si>
  <si>
    <t>Основное мероприятие «Развитие дошкольного образования»</t>
  </si>
  <si>
    <t xml:space="preserve">Основное мероприятие «Развитие общего образования» </t>
  </si>
  <si>
    <t xml:space="preserve">Подпрограмма «Реализация дополнительных общеобразовательных программ» </t>
  </si>
  <si>
    <t>Основное мероприятие «Развитие дополнительного образования»</t>
  </si>
  <si>
    <r>
      <t xml:space="preserve">Предоставление муниципальной услуги «Организация дополнительного образования детей»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</si>
  <si>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Предоставление муниципальной услуги «организация дополнительного образования детей» </t>
    </r>
    <r>
      <rPr>
        <sz val="10"/>
        <color indexed="8"/>
        <rFont val="Times New Roman"/>
        <family val="1"/>
      </rPr>
      <t>(Иные бюджетные ассигнования)</t>
    </r>
  </si>
  <si>
    <t xml:space="preserve">Подпрограмма «Организация отдыха и оздоровления детей» </t>
  </si>
  <si>
    <t>Основное мероприятие «Организация отдыха и оздоровления детей»</t>
  </si>
  <si>
    <t>Основное мероприятие «Реализация молодежной политики»</t>
  </si>
  <si>
    <r>
      <t xml:space="preserve">Предоставление муниципальной услуги «Организация досуга и обеспечение населения услугами организаций культуры»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</si>
  <si>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Предоставление муниципальной услуги «Организация досуга и обеспечение населения услугами организаций культуры» </t>
    </r>
    <r>
      <rPr>
        <sz val="10"/>
        <color indexed="8"/>
        <rFont val="Times New Roman"/>
        <family val="1"/>
      </rPr>
      <t>(Иные бюджетные ассигнования)</t>
    </r>
  </si>
  <si>
    <t>Основное мероприятие «Развитие культуры»</t>
  </si>
  <si>
    <t>Основное мероприятие «Укрепление материально-технической базы учреждений культуры»</t>
  </si>
  <si>
    <t>Основное мероприятие «Повышение средней заработной платы работникам муниципальных учреждений культуры»</t>
  </si>
  <si>
    <t xml:space="preserve">Подпрограмма «Предоставление дополнительного образования в сфере культуры и искусства» </t>
  </si>
  <si>
    <r>
      <t xml:space="preserve">Предоставление муниципальной услуги «Организация  предоставления дополнительного образования детей в сфере культуры и искусства»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</si>
  <si>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</si>
  <si>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r>
      <t xml:space="preserve">Обеспечение функций Совета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</si>
  <si>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</si>
  <si>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функций администрации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</si>
  <si>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Обеспечение функций администрации Тейковского муниципального района </t>
    </r>
    <r>
      <rPr>
        <sz val="10"/>
        <color indexed="8"/>
        <rFont val="Times New Roman"/>
        <family val="1"/>
      </rPr>
      <t>(Иные бюджетные ассигнования)</t>
    </r>
  </si>
  <si>
    <r>
      <t xml:space="preserve">Обеспечение функций финансового органа администрации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</si>
  <si>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Обеспечение функций финансового органа администрации Тейковского муниципального района (Ины</t>
    </r>
    <r>
      <rPr>
        <sz val="10"/>
        <color indexed="8"/>
        <rFont val="Times New Roman"/>
        <family val="1"/>
      </rPr>
      <t>е бюджетные ассигнования)</t>
    </r>
  </si>
  <si>
    <r>
      <t>Резервный фонд администрации Тейковского муниципального района</t>
    </r>
    <r>
      <rPr>
        <sz val="10"/>
        <color indexed="8"/>
        <rFont val="Times New Roman"/>
        <family val="1"/>
      </rPr>
      <t xml:space="preserve"> (Иные бюджетные ассигнования)</t>
    </r>
  </si>
  <si>
    <t>Организация дополнительного пенсионного обеспечения отдельных категорий граждан (Социальное обеспечение и иные выплаты населению)</t>
  </si>
  <si>
    <t>Приложение 7</t>
  </si>
  <si>
    <t>4190000260</t>
  </si>
  <si>
    <t xml:space="preserve">Подпрограмма «Выявление и поддержка одаренных детей» </t>
  </si>
  <si>
    <t>Основное мероприятие «Выявление и поддержка одаренных детей и молодежи»</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</si>
  <si>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</si>
  <si>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r>
      <t xml:space="preserve">Непрограммные направления деятельности исполнительных органов местного самоуправления  </t>
    </r>
    <r>
      <rPr>
        <b/>
        <sz val="10"/>
        <color indexed="8"/>
        <rFont val="Times New Roman"/>
        <family val="1"/>
      </rPr>
      <t>Тейковского муниципального района</t>
    </r>
  </si>
  <si>
    <r>
      <t xml:space="preserve">Обеспечение функций отделов администрации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</si>
  <si>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047</t>
  </si>
  <si>
    <t xml:space="preserve">Отдел культуры, туризма, молодежной и социальной политики администрации Тейковского муниципального района </t>
  </si>
  <si>
    <t>0804</t>
  </si>
  <si>
    <t>Другие вопросы в области культуры, кинематографии</t>
  </si>
  <si>
    <t>Культура, кинематография</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</si>
  <si>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</si>
  <si>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r>
      <t xml:space="preserve">Предоставление муниципальной услуги «Предоставление общедоступного бесплатного дошкольного образования»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</si>
  <si>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деятельности учреждений образования за счет родительской платы </t>
    </r>
    <r>
      <rPr>
        <sz val="10"/>
        <color indexed="8"/>
        <rFont val="Times New Roman"/>
        <family val="1"/>
      </rPr>
      <t xml:space="preserve">(Закупка товаров, работ и услуг для обеспечения государственных (муниципальных) нужд) </t>
    </r>
  </si>
  <si>
    <t xml:space="preserve">Расходы на питание детей (Закупка товаров, работ и услуг для обеспечения государственных (муниципальных) нужд) </t>
  </si>
  <si>
    <r>
      <t xml:space="preserve">Предоставление муниципальной услуги «Предоставление бесплатного и общедоступного начального, основного, среднего общего образования» </t>
    </r>
    <r>
      <rPr>
        <sz val="10"/>
        <color indexed="8"/>
        <rFont val="Times New Roman"/>
        <family val="1"/>
      </rPr>
      <t xml:space="preserve">(Закупка товаров, работ и услуг для обеспечения государственных (муниципальных) нужд) </t>
    </r>
  </si>
  <si>
    <t xml:space="preserve">Содержание прочих учреждений образования (Закупка товаров, работ и услуг для обеспечения государственных (муниципальных) нужд) </t>
  </si>
  <si>
    <r>
      <t xml:space="preserve">Предоставление муниципальной услуги «Организация досуга и обеспечение населения услугами организаций культуры» </t>
    </r>
    <r>
      <rPr>
        <sz val="10"/>
        <color indexed="8"/>
        <rFont val="Times New Roman"/>
        <family val="1"/>
      </rPr>
      <t xml:space="preserve">(Закупка товаров, работ и услуг для обеспечения государственных (муниципальных) нужд) </t>
    </r>
  </si>
  <si>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</si>
  <si>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r>
      <t xml:space="preserve">Укрепление материально – технической базы муниципальных учреждений культуры </t>
    </r>
    <r>
      <rPr>
        <sz val="10"/>
        <color indexed="8"/>
        <rFont val="Times New Roman"/>
        <family val="1"/>
      </rPr>
      <t xml:space="preserve">(Закупка товаров, работ и услуг для обеспечения государственных (муниципальных) нужд) </t>
    </r>
  </si>
  <si>
    <r>
      <t xml:space="preserve">Предоставление муниципальной услуги «Организация  предоставления дополнительного образования детей в сфере культуры и искусства» </t>
    </r>
    <r>
      <rPr>
        <sz val="10"/>
        <color indexed="8"/>
        <rFont val="Times New Roman"/>
        <family val="1"/>
      </rPr>
      <t xml:space="preserve">(Закупка товаров, работ и услуг для обеспечения государственных (муниципальных) нужд) </t>
    </r>
  </si>
  <si>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</si>
  <si>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r>
      <t xml:space="preserve">Обеспечение функций Совета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</si>
  <si>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функций администрации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</si>
  <si>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функций отделов администрации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</si>
  <si>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функций финансового органа администрации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</si>
  <si>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r>
      <t xml:space="preserve">Расходы на организацию и проведение мероприятий, связанных с праздничными, юбилейными и памятными датами, Совещания и семинары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</si>
  <si>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деятельности муниципального казенного учреждения «Единая дежурно – диспетчерская служба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</si>
  <si>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</si>
  <si>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</si>
  <si>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</si>
  <si>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r>
      <t xml:space="preserve">Расходы на уплату членских взносов в Ассоциацию «Совет муниципальных образований» </t>
    </r>
    <r>
      <rPr>
        <sz val="10"/>
        <color indexed="8"/>
        <rFont val="Times New Roman"/>
        <family val="1"/>
      </rPr>
      <t>(Иные бюджетные ассигнования)</t>
    </r>
  </si>
  <si>
    <t>Основное мероприятие «Обеспечение жильем молодых семей»</t>
  </si>
  <si>
    <t>1003</t>
  </si>
  <si>
    <t>Социальное обеспечение населения</t>
  </si>
  <si>
    <t>Основное мероприятие "Организация библиотечного обслуживания населения"</t>
  </si>
  <si>
    <t>Приложение 9</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</si>
  <si>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</si>
  <si>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</si>
  <si>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Подпрограмма «Содержание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</si>
  <si>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«Содержание автомобильных дорог общего пользования местного значения и дорог внутри населенных пунктов»</t>
  </si>
  <si>
    <t>Подпрограмма «Текущий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</si>
  <si>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«Текущий и капитальный ремонт автомобильных дорог общего пользования местного значения и дорог внутри населенных пунктов»</t>
  </si>
  <si>
    <t>Подпрограмма «Развитие газификации Тейковского муниципального района»</t>
  </si>
  <si>
    <t>Подпрограмма «Обеспечение водоснабжением  жителей Тейковского муниципального района»</t>
  </si>
  <si>
    <t>Подпрограмма «Обеспечение населения Тейковского муниципального района теплоснабжением»</t>
  </si>
  <si>
    <t>Основное мероприятие "Участие в организации деятельности по сбору и транспортированию твердых коммунальных отходов"</t>
  </si>
  <si>
    <t>Подпрограмма «Содержание территорий сельских кладбищ Тейковского муниципального района»</t>
  </si>
  <si>
    <t>Основное мероприятие «Проведение капитального ремонта жилфонда»</t>
  </si>
  <si>
    <t xml:space="preserve">Формирование районного фонда материально-технических ресурсов (Закупка товаров, работ и услуг для обеспечения государственных (муниципальных) нужд) </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</si>
  <si>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</si>
  <si>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</si>
  <si>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</si>
  <si>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</si>
  <si>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</si>
  <si>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</si>
  <si>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</si>
  <si>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</si>
  <si>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</si>
  <si>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</si>
  <si>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</si>
  <si>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Основное мероприятие "Обеспечение водоснабжения в границах муниципального района"</t>
  </si>
  <si>
    <t>Основное мероприятие "Обеспечение теплоснабжения в границах муниципального района"</t>
  </si>
  <si>
    <t>Приложение 2</t>
  </si>
  <si>
    <t>0703</t>
  </si>
  <si>
    <t>Дополнительное образование детей</t>
  </si>
  <si>
    <t>800</t>
  </si>
  <si>
    <r>
      <t xml:space="preserve">Обеспечение функций отделов администрации Тейковского муниципального района </t>
    </r>
    <r>
      <rPr>
        <sz val="10"/>
        <color indexed="8"/>
        <rFont val="Times New Roman"/>
        <family val="1"/>
      </rPr>
      <t>(Иные бюджетные ассигнования)</t>
    </r>
  </si>
  <si>
    <r>
      <t xml:space="preserve">Обеспечение функций отдела образования администрации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</si>
  <si>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Обеспечение функций отдела образования администрации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</si>
  <si>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t>Основное мероприятие "Подготовка проектов планировки территории"</t>
  </si>
  <si>
    <t xml:space="preserve">Обустройство дополнительных контейнерных площадок (Закупка товаров, работ и услуг для обеспечения государственных (муниципальных) нужд) </t>
  </si>
  <si>
    <t xml:space="preserve">Тейковского </t>
  </si>
  <si>
    <t>ДОХОДЫ</t>
  </si>
  <si>
    <t>Код классификации доходов бюджетов Российской Федерации</t>
  </si>
  <si>
    <t xml:space="preserve"> 000 1000000000 0000 000</t>
  </si>
  <si>
    <t xml:space="preserve">  НАЛОГОВЫЕ И НЕНАЛОГОВЫЕ ДОХОДЫ</t>
  </si>
  <si>
    <t xml:space="preserve"> 000 1010000000 0000 000</t>
  </si>
  <si>
    <t xml:space="preserve">  НАЛОГИ НА ПРИБЫЛЬ, ДОХОДЫ</t>
  </si>
  <si>
    <t xml:space="preserve"> 000 1010200001 0000 110</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</si>
  <si>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</si>
  <si>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</si>
  <si>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000 1030000000 0000 000</t>
  </si>
  <si>
    <t xml:space="preserve">  НАЛОГИ НА ТОВАРЫ (РАБОТЫ, УСЛУГИ), РЕАЛИЗУЕМЫЕ НА ТЕРРИТОРИИ РОССИЙСКОЙ ФЕДЕРАЦИИ</t>
  </si>
  <si>
    <t xml:space="preserve"> 000 1050000000 0000 000</t>
  </si>
  <si>
    <t xml:space="preserve">  НАЛОГИ НА СОВОКУПНЫЙ ДОХОД</t>
  </si>
  <si>
    <t xml:space="preserve">  Единый налог на вмененный доход для отдельных видов деятельности</t>
  </si>
  <si>
    <t xml:space="preserve">  Единый сельскохозяйственный налог</t>
  </si>
  <si>
    <t xml:space="preserve"> 000 1070000000 0000 000</t>
  </si>
  <si>
    <t xml:space="preserve">  НАЛОГИ, СБОРЫ И РЕГУЛЯРНЫЕ ПЛАТЕЖИ ЗА ПОЛЬЗОВАНИЕ ПРИРОДНЫМИ РЕСУРСАМИ</t>
  </si>
  <si>
    <t xml:space="preserve"> 000 1070100001 0000 110</t>
  </si>
  <si>
    <t xml:space="preserve">  Налог на добычу полезных ископаемых</t>
  </si>
  <si>
    <t>182 1070102001 0000 110</t>
  </si>
  <si>
    <t xml:space="preserve">  Налог на добычу общераспространенных полезных ископаемых</t>
  </si>
  <si>
    <t xml:space="preserve"> 000 1110000000 0000 000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</si>
  <si>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</si>
  <si>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</si>
  <si>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</si>
  <si>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</si>
  <si>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040 1110501313 0000 120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</si>
  <si>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</si>
  <si>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000 1130000000 0000 000</t>
  </si>
  <si>
    <t xml:space="preserve"> 000 1130100000 0000 130</t>
  </si>
  <si>
    <t xml:space="preserve">  Доходы от оказания платных услуг (работ)</t>
  </si>
  <si>
    <t xml:space="preserve"> 000 1130199000 0000 130</t>
  </si>
  <si>
    <t xml:space="preserve">  Прочие доходы от оказания платных услуг (работ)</t>
  </si>
  <si>
    <t>040 1130199505 0000 130</t>
  </si>
  <si>
    <t xml:space="preserve">  Прочие доходы от оказания платных услуг (работ) получателями средств бюджетов муниципальных районов</t>
  </si>
  <si>
    <t>042 1130199505 0000 130</t>
  </si>
  <si>
    <t xml:space="preserve"> 000 1140000000 0000 000</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</si>
  <si>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</si>
  <si>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t>
  </si>
  <si>
    <t xml:space="preserve"> 000 1160000000 0000 000</t>
  </si>
  <si>
    <t xml:space="preserve">  ШТРАФЫ, САНКЦИИ, ВОЗМЕЩЕНИЕ УЩЕРБА</t>
  </si>
  <si>
    <t xml:space="preserve"> 000 1170000000 0000 000</t>
  </si>
  <si>
    <t xml:space="preserve">  ПРОЧИЕ НЕНАЛОГОВЫЕ ДОХОДЫ</t>
  </si>
  <si>
    <t xml:space="preserve"> 000 1170500000 0000 180</t>
  </si>
  <si>
    <t xml:space="preserve">  Прочие неналоговые доходы</t>
  </si>
  <si>
    <t>040 1170505005 0000 180</t>
  </si>
  <si>
    <t xml:space="preserve">  Прочие неналоговые доходы бюджетов муниципальных районов</t>
  </si>
  <si>
    <t xml:space="preserve"> 000 2000000000 0000 000</t>
  </si>
  <si>
    <t xml:space="preserve">  БЕЗВОЗМЕЗДНЫЕ ПОСТУПЛЕНИЯ</t>
  </si>
  <si>
    <t xml:space="preserve"> 000 2020000000 0000 000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</si>
  <si>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</si>
  <si>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</si>
  <si>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</si>
  <si>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</si>
  <si>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муниципальных районов</t>
  </si>
  <si>
    <t xml:space="preserve">  Субвенции местным бюджетам на выполнение передаваемых полномочий субъектов Российской Федерации</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</si>
  <si>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</si>
  <si>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t>
  </si>
  <si>
    <t xml:space="preserve">  Прочие субвенции бюджетам муниципальных районов</t>
  </si>
  <si>
    <t xml:space="preserve">  Итого доходов</t>
  </si>
  <si>
    <t xml:space="preserve">к решению Совета </t>
  </si>
  <si>
    <t>Приложение 5</t>
  </si>
  <si>
    <t>Источники внутреннего финансирования дефицита</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</si>
  <si>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</si>
  <si>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</si>
  <si>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000 01 00 00 00 00 0000 000</t>
  </si>
  <si>
    <t>Источники внутреннего финансирования дефицитов бюджетов – всего:</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</si>
  <si>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</si>
  <si>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</si>
  <si>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</si>
  <si>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</si>
  <si>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</si>
  <si>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</si>
  <si>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</si>
  <si>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</si>
  <si>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040 01 05 02 01 05 0000 510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</si>
  <si>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</si>
  <si>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</si>
  <si>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</si>
  <si>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</si>
  <si>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</si>
  <si>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</si>
  <si>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</si>
  <si>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040 01 05 02 01 05 0000 610</t>
  </si>
  <si>
    <t>Уменьшение прочих остатков денежных средств бюджетов муниципальных районов</t>
  </si>
  <si>
    <t xml:space="preserve">  Дотации бюджетам бюджетной системы Российской Федерации </t>
  </si>
  <si>
    <t xml:space="preserve">Ремонт и содержание уличного водоснабжения населенных пунктов (Закупка товаров, работ и услуг для обеспечения государственных (муниципальных) нужд) </t>
  </si>
  <si>
    <t xml:space="preserve">Ремонт, строительство и содержание колодцев (Закупка товаров, работ и услуг для обеспечения государственных (муниципальных) нужд) </t>
  </si>
  <si>
    <t xml:space="preserve">Содержание территорий кладбищ, обустройство контейнерных площадок (Закупка товаров, работ и услуг для обеспечения государственных (муниципальных) нужд) </t>
  </si>
  <si>
    <t xml:space="preserve">Проведение мероприятий по дератизации и дезинсекции территорий кладбищ (Закупка товаров, работ и услуг для обеспечения государственных (муниципальных) нужд)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</si>
  <si>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</si>
  <si>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фондов"(Закупка товаров, работ и услуг для обеспечения государственных (муниципальных) нужд) </t>
  </si>
  <si>
    <r>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t>
    </r>
    <r>
      <rPr>
        <sz val="10"/>
        <color indexed="8"/>
        <rFont val="Times New Roman"/>
        <family val="1"/>
      </rPr>
      <t>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</si>
  <si>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</si>
  <si>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Приложение 1</t>
  </si>
  <si>
    <t>Приложение 4</t>
  </si>
  <si>
    <t>040 1 11 05035 05 0000 120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</si>
  <si>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</si>
  <si>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182 1 05 02010 02 0000 110</t>
  </si>
  <si>
    <t>182 1 05 04020 02 0000 110</t>
  </si>
  <si>
    <t>182 1 05 03010 01 0000 110</t>
  </si>
  <si>
    <t>Приложение 3</t>
  </si>
  <si>
    <t>Дотации бюджетам муниципальных районов на поддержку мер по обеспечению сбалансированности бюджетов</t>
  </si>
  <si>
    <t>040 1110501305 0000 120</t>
  </si>
  <si>
    <t>Дотации бюджетам на поддержку мер по обеспечению сбалансированности бюджетов</t>
  </si>
  <si>
    <t>(руб.)</t>
  </si>
  <si>
    <t xml:space="preserve"> 000 2021000000 0000 150</t>
  </si>
  <si>
    <t xml:space="preserve"> 000 2021500100 0000 150</t>
  </si>
  <si>
    <t>040 2021500105 0000 150</t>
  </si>
  <si>
    <t>000 2021500200 0000 150</t>
  </si>
  <si>
    <t>040 2021500205 0000 150</t>
  </si>
  <si>
    <t xml:space="preserve"> 000 2022000000 0000 150</t>
  </si>
  <si>
    <t xml:space="preserve"> 000 2022999900 0000 150</t>
  </si>
  <si>
    <t>040 2022999905 0000 150</t>
  </si>
  <si>
    <t xml:space="preserve"> 000 2023000000 0000 150</t>
  </si>
  <si>
    <t xml:space="preserve">  ДОХОДЫ ОТ ОКАЗАНИЯ ПЛАТНЫХ УСЛУГ И КОМПЕНСАЦИИ ЗАТРАТ ГОСУДАРСТВА</t>
  </si>
  <si>
    <t>040 2 02 35120 05 0000 150</t>
  </si>
  <si>
    <t>040 2 02 39999 05 0000 150</t>
  </si>
  <si>
    <t>Обеспечение функций отдела образования администрации Тейковского муниципального района  (Иные бюджетные ассигнования)</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</si>
  <si>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</si>
  <si>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Непрограммные направления деятельности органов местного самоуправления Тейковского муниципального района</t>
  </si>
  <si>
    <t>Основное мероприятие "Государственная поддержка граждан в сфере ипотечного жилищного кредитования"</t>
  </si>
  <si>
    <t>1101</t>
  </si>
  <si>
    <t xml:space="preserve">           (руб.)</t>
  </si>
  <si>
    <t>Физическая культура</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</si>
  <si>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</si>
  <si>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</si>
  <si>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</si>
  <si>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182 1 01 02010 01 0000 110</t>
  </si>
  <si>
    <t>182 1 01 02020 01 0000 110</t>
  </si>
  <si>
    <t>182 1 01 02030 01 0000 110</t>
  </si>
  <si>
    <t>182 1 01 02040 01 0000 110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</si>
  <si>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</si>
  <si>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</si>
  <si>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</si>
  <si>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</si>
  <si>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</si>
  <si>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</si>
  <si>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</si>
  <si>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100 1 03 02241 01 0000 110</t>
  </si>
  <si>
    <t>100 1 03 02251 01 0000 110</t>
  </si>
  <si>
    <t>100 1 03 02261 01 0000 110</t>
  </si>
  <si>
    <t>000 1 05 02000 02 0000 110</t>
  </si>
  <si>
    <t>000 1 05 03000 01 0000 110</t>
  </si>
  <si>
    <t xml:space="preserve">  Налог, взимаемый в связи с применением патентной системы налогообложения</t>
  </si>
  <si>
    <t>000 1 05 04000 02 0000 110</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</si>
  <si>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</si>
  <si>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</si>
  <si>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</si>
  <si>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000 1 11 05030 00 0000 120</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</si>
  <si>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</si>
  <si>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</si>
  <si>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</si>
  <si>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</si>
  <si>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000 1 14 06010 00 0000 430</t>
  </si>
  <si>
    <t>040 1 14 06013 05 0000 430</t>
  </si>
  <si>
    <t>040 1 14 06013 13 0000 430</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</si>
  <si>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</si>
  <si>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</si>
  <si>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</si>
  <si>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</si>
  <si>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</si>
  <si>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000 2 02 35082 00 0000 150</t>
  </si>
  <si>
    <t>000 2 02 35120 00 0000 150</t>
  </si>
  <si>
    <t>000 2 02 39999 00 0000 150</t>
  </si>
  <si>
    <t>040 2 02 35082 05 0000 150</t>
  </si>
  <si>
    <t xml:space="preserve">  Налог, взимаемый в связи с применением патентной системы налогообложения, зачисляемый в бюджеты муниципальных районов </t>
  </si>
  <si>
    <t>2022 год</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</si>
  <si>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</si>
  <si>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</si>
  <si>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"Реализация программ спортивной подготовки по видам спорта"</t>
  </si>
  <si>
    <t xml:space="preserve">Основное мероприятие "Организация спортивной подготовки по видам спорта" </t>
  </si>
  <si>
    <t>Основное мероприятие «Содержание временно пустующих муниципальных жилых и нежилых помещений, а также специализированных жилых помещений Тейковского муниципального района»</t>
  </si>
  <si>
    <t>Субсидии на возмещение недополученных доходов за коммунальные услуги и содержание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</si>
  <si>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4290002181</t>
  </si>
  <si>
    <t>4290002182</t>
  </si>
  <si>
    <t xml:space="preserve">Подпрограмма "Развитие кадрового потенциала системы образования"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</si>
  <si>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</si>
  <si>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Организация спортивной подготовки по видам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</si>
  <si>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1102</t>
  </si>
  <si>
    <t>Массовый спорт</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</si>
  <si>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</si>
  <si>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t>
  </si>
  <si>
    <t>040 202 3002405 0000 150</t>
  </si>
  <si>
    <t>000 202 3002400 0000 150</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</si>
  <si>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</si>
  <si>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</si>
  <si>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</si>
  <si>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</si>
  <si>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</si>
  <si>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</si>
  <si>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</si>
  <si>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</si>
  <si>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000 1080000000 0000 000</t>
  </si>
  <si>
    <t>ГОСУДАРСТВЕННАЯ ПОШЛИНА</t>
  </si>
  <si>
    <t>000 1080300001 0000 110</t>
  </si>
  <si>
    <t>Государственная пошлина по делам, рассматриваемым в судах общей юрисдикции, мировыми судьями</t>
  </si>
  <si>
    <t>182 1080301001 0000 110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</si>
  <si>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</si>
  <si>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023 1160105301 0000 140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</si>
  <si>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</si>
  <si>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023 1160106301 0000 140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</si>
  <si>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</si>
  <si>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023 1160107301 0000 140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</si>
  <si>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</si>
  <si>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023 1160120301 0000 140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</si>
  <si>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</si>
  <si>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023 1160112301 0000 140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</si>
  <si>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</si>
  <si>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000 2022021600 0000 150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</si>
  <si>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</si>
  <si>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040 2022021605 0000 150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</si>
  <si>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</si>
  <si>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000 2024000000 0000 150</t>
  </si>
  <si>
    <t xml:space="preserve">  Иные межбюджетные трансферты</t>
  </si>
  <si>
    <t xml:space="preserve"> 000 2024001400 0000 150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</si>
  <si>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</si>
  <si>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040 2024001405 0000 150</t>
  </si>
  <si>
    <t xml:space="preserve">000 2024530300 0000 150
</t>
  </si>
  <si>
    <t>040 2 02 45303 05 0000 150</t>
  </si>
  <si>
    <t>2023 год</t>
  </si>
  <si>
    <t>2300000000</t>
  </si>
  <si>
    <t>2310000000</t>
  </si>
  <si>
    <t>2310100000</t>
  </si>
  <si>
    <t>2310100240</t>
  </si>
  <si>
    <t>2320000000</t>
  </si>
  <si>
    <t>2320100000</t>
  </si>
  <si>
    <t>2400000000</t>
  </si>
  <si>
    <t>2410000000</t>
  </si>
  <si>
    <t>2410100000</t>
  </si>
  <si>
    <t xml:space="preserve">Подпрограмма «Повышение качества жизни детей - сирот Тейковского муниципального района»
</t>
  </si>
  <si>
    <t>2600000000</t>
  </si>
  <si>
    <t>2610000000</t>
  </si>
  <si>
    <t>2610100000</t>
  </si>
  <si>
    <t>2620000000</t>
  </si>
  <si>
    <t>2620100000</t>
  </si>
  <si>
    <t>Муниципальная программа «Экономическое развитие Тейковского муниципального района»</t>
  </si>
  <si>
    <t xml:space="preserve">Подпрограмма «Поддержка и развитие малого и среднего предпринимательства в Тейковском муниципальном районе»  </t>
  </si>
  <si>
    <t>Основное мероприятие «Поддержка субъектов малого и среднего предпринимательства»</t>
  </si>
  <si>
    <t xml:space="preserve">Оказание имущественной поддержки субъектов малого и среднего предпринимательства (Иные бюджетные ассигнования) </t>
  </si>
  <si>
    <t>2500000000</t>
  </si>
  <si>
    <t xml:space="preserve">Муниципальная программа «Повышение безопасности дорожного движения Тейковского муниципального района» </t>
  </si>
  <si>
    <t>2700000000</t>
  </si>
  <si>
    <t>2710000000</t>
  </si>
  <si>
    <t>2710100000</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</si>
  <si>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</si>
  <si>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2720000000</t>
  </si>
  <si>
    <t>2720100000</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</si>
  <si>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</si>
  <si>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</si>
  <si>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Подпрограмма «Формирование законопослушного поведения участников дорожного движения в Тейковском муниципальном районе»</t>
  </si>
  <si>
    <t>2730000000</t>
  </si>
  <si>
    <t>Основное мероприятие «Предупреждение опасного поведения детей дошкольного и школьного возраста, участников дорожного движения»</t>
  </si>
  <si>
    <t>2730100000</t>
  </si>
  <si>
    <t xml:space="preserve">Мероприятия по формированию  законопослушного поведения участников дорожного движения в Тейковском муниципальном районе  (Закупка товаров, работ и услуг для обеспечения государственных (муниципальных) нужд) </t>
  </si>
  <si>
    <r>
      <t xml:space="preserve"> </t>
    </r>
    <r>
      <rPr>
        <b/>
        <sz val="10"/>
        <color indexed="8"/>
        <rFont val="Times New Roman"/>
        <family val="1"/>
      </rPr>
      <t>Муниципальная программа «Обеспечение качественным жильем, услугами жилищно-коммунального хозяйства и улучшение состояния коммунальной инфраструктуры»</t>
    </r>
  </si>
  <si>
    <t>2800000000</t>
  </si>
  <si>
    <t xml:space="preserve">Подпрограмма «Обеспечение жильем молодых семей в Тейковском муниципальном районе»
</t>
  </si>
  <si>
    <t>2810000000</t>
  </si>
  <si>
    <t>2810100000</t>
  </si>
  <si>
    <t>2810107040</t>
  </si>
  <si>
    <t>2840000000</t>
  </si>
  <si>
    <t>2840100000</t>
  </si>
  <si>
    <t>2850000000</t>
  </si>
  <si>
    <t>2850100000</t>
  </si>
  <si>
    <t>2860000000</t>
  </si>
  <si>
    <t>2860100000</t>
  </si>
  <si>
    <t>2870000000</t>
  </si>
  <si>
    <t>2870100000</t>
  </si>
  <si>
    <t>2880000000</t>
  </si>
  <si>
    <t>2880100000</t>
  </si>
  <si>
    <t>2890000000</t>
  </si>
  <si>
    <t>2890100000</t>
  </si>
  <si>
    <t>2830000000</t>
  </si>
  <si>
    <t>2830100000</t>
  </si>
  <si>
    <t>2830140020</t>
  </si>
  <si>
    <t>Основное мероприятие «Обеспечение газоснабжением в границах муниципального района»</t>
  </si>
  <si>
    <t>Разработка проектно-сметной документации и газификации населенных пунктов Тейковского муниципального района  (Капитальные вложения в объекты государственной (муниципальной) собственности)</t>
  </si>
  <si>
    <t>Подпрограмма "Государственная поддержка граждан в сфере ипотечного жилищного кредитования на территории Тейковского муниципального района"</t>
  </si>
  <si>
    <t>2840107050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</si>
  <si>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</si>
  <si>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Подпрограмма «Проведение капитального ремонта общего имущества в многоквартирных домах, расположенных на территории Тейковского муниципального района»</t>
  </si>
  <si>
    <t>2850200000</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</si>
  <si>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</si>
  <si>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Основное мероприятие "Содержаний территорий сельских кладбищ"</t>
  </si>
  <si>
    <t>Подпрограмма «Подготовка проектов внесения изменений в документы территориального планирования, правила землепользования и застройки»</t>
  </si>
  <si>
    <t xml:space="preserve">Подготовка проектов внесения изменений в документы территориального планирования, правила землепользования и застройки(Закупка товаров, работ и услуг для обеспечения государственных (муниципальных) нужд) </t>
  </si>
  <si>
    <t>Подпрограмма "Реализация мероприятий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Тейковского муниципального района"</t>
  </si>
  <si>
    <t>28А0000000</t>
  </si>
  <si>
    <t>28А0100000</t>
  </si>
  <si>
    <t>28А0120550</t>
  </si>
  <si>
    <t>2900000000</t>
  </si>
  <si>
    <t>2910000000</t>
  </si>
  <si>
    <t>2910100000</t>
  </si>
  <si>
    <t>3100000000</t>
  </si>
  <si>
    <t>3110000000</t>
  </si>
  <si>
    <t>3110100000</t>
  </si>
  <si>
    <t>Муниципальная программа «Управление муниципальным имуществом 
Тейковского муниципального района»</t>
  </si>
  <si>
    <t xml:space="preserve">Подпрограмма «Управление и распоряжение имуществом, находящимся в муниципальной собственности Тейковского муниципального района» </t>
  </si>
  <si>
    <t xml:space="preserve">Основное мероприятие «Оценка недвижимости, признание прав и регулирование отношений по муниципальной собственности»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</si>
  <si>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</si>
  <si>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</si>
  <si>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</si>
  <si>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Муниципальная программа "Совершенствование местного самоуправления на территории Тейковского муниципального района"</t>
  </si>
  <si>
    <t>3200000000</t>
  </si>
  <si>
    <t xml:space="preserve">Подпрограмма "Развитие муниципальной службы на территории Тейковского муниципального района" </t>
  </si>
  <si>
    <t>3210000000</t>
  </si>
  <si>
    <t>Основное мероприятие "Повышение эффективности местного самоуправления"</t>
  </si>
  <si>
    <t>3210100000</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</si>
  <si>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</si>
  <si>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3220000000</t>
  </si>
  <si>
    <t xml:space="preserve">Подпрограмма "Противодействие коррупции на территории Тейковского муниципального района" </t>
  </si>
  <si>
    <t>Основное мероприятие "Формирование системы антикоррупционного просвещения"</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</si>
  <si>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</si>
  <si>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Муниципальная программа "Открытый и безопасный район"</t>
  </si>
  <si>
    <t>3300000000</t>
  </si>
  <si>
    <t>Подпрограмма "Информатизация, техническое и программное обеспечение, обслуживание и сопровождение информационных систем"</t>
  </si>
  <si>
    <t>3320000000</t>
  </si>
  <si>
    <t>3310000000</t>
  </si>
  <si>
    <t>3310100000</t>
  </si>
  <si>
    <t>Основное мероприятие "Информатизация, техническое и программное обеспечение, обслуживание и сопровождение информационных систем"</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</si>
  <si>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</si>
  <si>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</si>
  <si>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Подпрограмма "Повышение уровня информационной открытости органов местного самоуправления Тейковского муниципального района"</t>
  </si>
  <si>
    <t>3320100000</t>
  </si>
  <si>
    <t>Основное мероприятие "Реализация мероприятий, направленных на повышение уровня информационной открытости органов местного самоуправления Тейковского муниципального района, а так же на создание информационного взаимодействия органов власти и населения"</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</si>
  <si>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</si>
  <si>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Муниципальная программа «Реализация молодежной политики на территории Тейковского муниципального района»</t>
  </si>
  <si>
    <t>2510000000</t>
  </si>
  <si>
    <t>2510100000</t>
  </si>
  <si>
    <r>
      <t xml:space="preserve">Предоставление муниципальной услуги «Проведение мероприятий межпоселенческого характера по работе с детьми и молодежью» </t>
    </r>
    <r>
      <rPr>
        <sz val="10"/>
        <color indexed="8"/>
        <rFont val="Times New Roman"/>
        <family val="1"/>
      </rPr>
      <t xml:space="preserve">(Закупка товаров, работ и услуг для обеспечения государственных (муниципальных) нужд) </t>
    </r>
  </si>
  <si>
    <t>Подпрограмма "Патриотическое воспитание детей и молодежи и подготовка молодежи Тейковского муниципального района к военной службе"</t>
  </si>
  <si>
    <t>Муниципальная программа «Развитие образования Тейковского муниципального района на 2020 - 2025 годы»</t>
  </si>
  <si>
    <t>2100000000</t>
  </si>
  <si>
    <t>2110000000</t>
  </si>
  <si>
    <t>2110100000</t>
  </si>
  <si>
    <r>
      <t xml:space="preserve">Мероприятия по укреплению материально-технической базы образовательных организаций </t>
    </r>
    <r>
      <rPr>
        <sz val="10"/>
        <color indexed="8"/>
        <rFont val="Times New Roman"/>
        <family val="1"/>
      </rPr>
      <t xml:space="preserve">(Закупка товаров, работ и услуг для обеспечения государственных (муниципальных) нужд) </t>
    </r>
  </si>
  <si>
    <t>2110100020</t>
  </si>
  <si>
    <r>
      <t xml:space="preserve">Мероприятия по укреплению материально-технической базы образовательных организаций </t>
    </r>
    <r>
      <rPr>
        <sz val="10"/>
        <color indexed="8"/>
        <rFont val="Times New Roman"/>
        <family val="1"/>
      </rPr>
      <t>(Предоставление субсидий бюджетным, автономным учреждениям и иным некоммерческим организациям)</t>
    </r>
  </si>
  <si>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</si>
  <si>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2110100030</t>
  </si>
  <si>
    <t>2120000000</t>
  </si>
  <si>
    <t>2120100000</t>
  </si>
  <si>
    <t>2120180090</t>
  </si>
  <si>
    <t>2120180100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</si>
  <si>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</si>
  <si>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2120180110</t>
  </si>
  <si>
    <t>2130000000</t>
  </si>
  <si>
    <t>2130100000</t>
  </si>
  <si>
    <t>2130100070</t>
  </si>
  <si>
    <t>2140000000</t>
  </si>
  <si>
    <t>2140100000</t>
  </si>
  <si>
    <t>2140100080</t>
  </si>
  <si>
    <t>2140100110</t>
  </si>
  <si>
    <t>2140100060</t>
  </si>
  <si>
    <t>2140102181</t>
  </si>
  <si>
    <t>2140102182</t>
  </si>
  <si>
    <t>2140200000</t>
  </si>
  <si>
    <t>2140200090</t>
  </si>
  <si>
    <t>2140200100</t>
  </si>
  <si>
    <t>2140200110</t>
  </si>
  <si>
    <t>2140200060</t>
  </si>
  <si>
    <t>2140202181</t>
  </si>
  <si>
    <t>2140202182</t>
  </si>
  <si>
    <t>2140253031</t>
  </si>
  <si>
    <t xml:space="preserve">Подпрограмма «Финансовое обеспечение предоставления общедоступного и бесплатного образования  в муниципальных образовательных организациях» </t>
  </si>
  <si>
    <t>2150000000</t>
  </si>
  <si>
    <t>2150100000</t>
  </si>
  <si>
    <t>2150180170</t>
  </si>
  <si>
    <t>2160000000</t>
  </si>
  <si>
    <t>2160100000</t>
  </si>
  <si>
    <t>2160100120</t>
  </si>
  <si>
    <r>
      <t xml:space="preserve">Предоставление муниципальной услуги «Организация дополнительного образования детей» </t>
    </r>
    <r>
      <rPr>
        <sz val="10"/>
        <color indexed="8"/>
        <rFont val="Times New Roman"/>
        <family val="1"/>
      </rPr>
      <t xml:space="preserve">(Закупка товаров, работ и услуг для обеспечения государственных (муниципальных) нужд) </t>
    </r>
  </si>
  <si>
    <t>2170000000</t>
  </si>
  <si>
    <t>2170100000</t>
  </si>
  <si>
    <r>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t>
    </r>
    <r>
      <rPr>
        <sz val="10"/>
        <color indexed="8"/>
        <rFont val="Times New Roman"/>
        <family val="1"/>
      </rPr>
      <t>(Предоставление субсидий бюджетным, автономным учреждениям и иным некоммерческим организациям)</t>
    </r>
  </si>
  <si>
    <t>2170180200</t>
  </si>
  <si>
    <t>21701S0190</t>
  </si>
  <si>
    <t>218000000</t>
  </si>
  <si>
    <t>2180100000</t>
  </si>
  <si>
    <t>2190000000</t>
  </si>
  <si>
    <t>2190100000</t>
  </si>
  <si>
    <r>
      <t xml:space="preserve"> </t>
    </r>
    <r>
      <rPr>
        <b/>
        <sz val="10"/>
        <color indexed="8"/>
        <rFont val="Times New Roman"/>
        <family val="1"/>
      </rPr>
      <t>Муниципальная программа «Развитие культуры и туризма в  Тейковском муниципальном районе»</t>
    </r>
  </si>
  <si>
    <t>2200000000</t>
  </si>
  <si>
    <t xml:space="preserve">Подпрограмма «Развитие культуры Тейковского муниципального района» </t>
  </si>
  <si>
    <t>2210000000</t>
  </si>
  <si>
    <t>2210100000</t>
  </si>
  <si>
    <t>2210100170</t>
  </si>
  <si>
    <t>2210100180</t>
  </si>
  <si>
    <t>2210200000</t>
  </si>
  <si>
    <t>2210200190</t>
  </si>
  <si>
    <t>2210300000</t>
  </si>
  <si>
    <r>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</si>
  <si>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2210380340</t>
  </si>
  <si>
    <t>22103S0340</t>
  </si>
  <si>
    <t>2210400000</t>
  </si>
  <si>
    <t>2220000000</t>
  </si>
  <si>
    <t>2220100000</t>
  </si>
  <si>
    <t>2220100210</t>
  </si>
  <si>
    <t>Подпрограмма "Повышение туристической привлекательности Тейковского района"</t>
  </si>
  <si>
    <t xml:space="preserve">Основное мероприятие "Создание и продвижение конкурентоспособного туристского продукта" </t>
  </si>
  <si>
    <t xml:space="preserve">Развитие местного и событийного туризма (Закупка товаров, работ и услуг для обеспечения государственных (муниципальных) нужд) </t>
  </si>
  <si>
    <t xml:space="preserve">Подпрограмма «Организация физкультурно-массовых, спортивных мероприятий и участие спортсменов Тейковского муниципального района в районных, областных, зональных и региональных соревнованиях»  </t>
  </si>
  <si>
    <r>
      <t xml:space="preserve">Проведение официальных физкультурно – оздоровительных и спортивных мероприятий  </t>
    </r>
    <r>
      <rPr>
        <sz val="10"/>
        <color indexed="8"/>
        <rFont val="Times New Roman"/>
        <family val="1"/>
      </rPr>
      <t xml:space="preserve">(Закупка товаров, работ и услуг для обеспечения государственных (муниципальных) нужд) </t>
    </r>
  </si>
  <si>
    <t>2520000000</t>
  </si>
  <si>
    <t>2520100000</t>
  </si>
  <si>
    <t>2520100500</t>
  </si>
  <si>
    <t>2520100510</t>
  </si>
  <si>
    <t xml:space="preserve">Мероприятия, направленные на популяризацию службы в Вооруженных Силах Российской Федерации  (Закупка товаров, работ и услуг для обеспечения государственных (муниципальных) нужд) </t>
  </si>
  <si>
    <t>2520100520</t>
  </si>
  <si>
    <t>Муниципальная программа «Поддержка населения в Тейковском муниципальном районе»</t>
  </si>
  <si>
    <t>26201R0820</t>
  </si>
  <si>
    <t>2710120400</t>
  </si>
  <si>
    <t>2720120410</t>
  </si>
  <si>
    <t>27201S0510</t>
  </si>
  <si>
    <t xml:space="preserve">Комплексные кадастровые работы  (Закупка товаров, работ и услуг для обеспечения государственных (муниципальных) нужд) 
</t>
  </si>
  <si>
    <t xml:space="preserve">Подпрограмма «Комплексное развитие сельских территорий 
Тейковского муниципального района»
</t>
  </si>
  <si>
    <t>Основное мероприятие «Создание и развитие инфраструктуры на сельских территориях»</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</si>
  <si>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</si>
  <si>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</si>
  <si>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2920000000</t>
  </si>
  <si>
    <t>Подпрограмма «Обеспечение рационального, эффективного использования земельных участков, государственная собственность на которые  не разграничена»</t>
  </si>
  <si>
    <t>3120000000</t>
  </si>
  <si>
    <t xml:space="preserve">Основное мероприятие «Организация работ по проведению кадастровых работ и определению рыночной стоимости земельных участков,  государственная собственность на которые  не разграничена»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</si>
  <si>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</si>
  <si>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</si>
  <si>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</si>
  <si>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3120100000</t>
  </si>
  <si>
    <t>Подпрограмма «Профилактика правонарушений и наркомании, борьба с преступностью и обеспечение безопасности граждан»</t>
  </si>
  <si>
    <t>Основное мероприятие "Снижение уровня преступности и повышение результативности профилактики правонарушений и наркомании"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</si>
  <si>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</si>
  <si>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3330000000</t>
  </si>
  <si>
    <t>3330100000</t>
  </si>
  <si>
    <t xml:space="preserve">Основное мероприятие "Совершенствование системы патриотического воспитания детей и молодежи" </t>
  </si>
  <si>
    <t>Подпрограмма «Развитие системы организации движения транспортных средств и пешеходов, повышение безопасности дорожных условий»</t>
  </si>
  <si>
    <t>2740000000</t>
  </si>
  <si>
    <t>Основное мероприятие «Организация движения транспортных средств и пешеходов, повышение безопасности дорожных условий"</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</si>
  <si>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(Закупка товаров, работ и услуг для обеспечения государственных (муниципальных) нужд) </t>
  </si>
  <si>
    <t>2740100000</t>
  </si>
  <si>
    <t xml:space="preserve">Подпрограмма «Создание условий для развития молодежной политики на территории Тейковского муниципального района»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</si>
  <si>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</si>
  <si>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2180100130</t>
  </si>
  <si>
    <t>2180100140</t>
  </si>
  <si>
    <t>2180100150</t>
  </si>
  <si>
    <t>2210400200</t>
  </si>
  <si>
    <t>2320100410</t>
  </si>
  <si>
    <t>2410160010</t>
  </si>
  <si>
    <t>2410160020</t>
  </si>
  <si>
    <t>2410160030</t>
  </si>
  <si>
    <t>2510100450</t>
  </si>
  <si>
    <t>2610100550</t>
  </si>
  <si>
    <t>2730100600</t>
  </si>
  <si>
    <t>2740100610</t>
  </si>
  <si>
    <t>2850120530</t>
  </si>
  <si>
    <t>2850120540</t>
  </si>
  <si>
    <t>2850260200</t>
  </si>
  <si>
    <t>2860120550</t>
  </si>
  <si>
    <t>2860120560</t>
  </si>
  <si>
    <t>2870120570</t>
  </si>
  <si>
    <t>2880120580</t>
  </si>
  <si>
    <t>2880120590</t>
  </si>
  <si>
    <t>2890120600</t>
  </si>
  <si>
    <t>2910120700</t>
  </si>
  <si>
    <t>3110120800</t>
  </si>
  <si>
    <t>3110120810</t>
  </si>
  <si>
    <t>3120120850</t>
  </si>
  <si>
    <t>3120120860</t>
  </si>
  <si>
    <t>3120120870</t>
  </si>
  <si>
    <t>3210100700</t>
  </si>
  <si>
    <t>3310100810</t>
  </si>
  <si>
    <t>3320100820</t>
  </si>
  <si>
    <t>3320100830</t>
  </si>
  <si>
    <t>3330100850</t>
  </si>
  <si>
    <t>3330180360</t>
  </si>
  <si>
    <t>Основное мероприятие «Организация мероприятий и акций, направленных на повышение качества жизни граждан пожилого возраста»</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</si>
  <si>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</si>
  <si>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</si>
  <si>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</si>
  <si>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</si>
  <si>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</si>
  <si>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</si>
  <si>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</si>
  <si>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 xml:space="preserve">   бюджета Тейковского муниципального района по кодам классификации доходов бюджетов на 2022 год</t>
  </si>
  <si>
    <t>Утверждено по бюджету на 2022г.</t>
  </si>
  <si>
    <t>Налог, взимаемый с налогоплательщиков, выбравших в качестве объекта налогообложения доходы</t>
  </si>
  <si>
    <t>000 2022530400 0000 150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</si>
  <si>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</si>
  <si>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040 2022530405 0000 150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</si>
  <si>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</si>
  <si>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бюджета Тейковского муниципального района на 2022 год                                             </t>
  </si>
  <si>
    <t xml:space="preserve"> 000 1120000000 0000 000</t>
  </si>
  <si>
    <t xml:space="preserve">  ПЛАТЕЖИ ПРИ ПОЛЬЗОВАНИИ ПРИРОДНЫМИ РЕСУРСАМИ</t>
  </si>
  <si>
    <t xml:space="preserve"> 000 1120100001 0000 120</t>
  </si>
  <si>
    <t xml:space="preserve">  Плата за негативное воздействие на окружающую среду</t>
  </si>
  <si>
    <t>048 1120101001 0000 120</t>
  </si>
  <si>
    <t xml:space="preserve">  Плата за выбросы загрязняющих веществ в атмосферный воздух стационарными объектами</t>
  </si>
  <si>
    <t>048 1120103001 0000 120</t>
  </si>
  <si>
    <t xml:space="preserve">  Плата за сбросы загрязняющих веществ в водные объекты</t>
  </si>
  <si>
    <t>048 1120104101 0000 120</t>
  </si>
  <si>
    <t xml:space="preserve">  Плата за размещение отходов производства </t>
  </si>
  <si>
    <t>048 1120104201 0000 120</t>
  </si>
  <si>
    <t xml:space="preserve">  Плата за размещение твердых коммунальных отходов </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</si>
  <si>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2022 год</t>
  </si>
  <si>
    <t>бюджета Тейковского муниципального района на 2022 год по разделам и подразделам функциональной классификации расходов Российской Федерации</t>
  </si>
  <si>
    <t xml:space="preserve">района на 2022 год </t>
  </si>
  <si>
    <t>Утверждено по бюджету на 2022 год</t>
  </si>
  <si>
    <t>21201L3041</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</si>
  <si>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</si>
  <si>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</si>
  <si>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</si>
  <si>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</si>
  <si>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 xml:space="preserve">Разработка проектов планировки  территорий (Закупка товаров, работ и услуг для обеспечения государственных (муниципальных) нужд) 
</t>
  </si>
  <si>
    <t>2910220710</t>
  </si>
  <si>
    <t>Основное мероприятие «Комплексные кадастровые работы»</t>
  </si>
  <si>
    <t>2920200000</t>
  </si>
  <si>
    <t>2920220750</t>
  </si>
  <si>
    <t>2410120200</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</si>
  <si>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</si>
  <si>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</si>
  <si>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Основное мероприятие «Развитие общего образования»</t>
  </si>
  <si>
    <t>2150200000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</si>
  <si>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</si>
  <si>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2150280150</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</si>
  <si>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</si>
  <si>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</si>
  <si>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</si>
  <si>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21601S1420</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</si>
  <si>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</si>
  <si>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21601S1440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</si>
  <si>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</si>
  <si>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2160181440</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</si>
  <si>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</si>
  <si>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2160181420</t>
  </si>
  <si>
    <t>2160102181</t>
  </si>
  <si>
    <t>2160102182</t>
  </si>
  <si>
    <t>2210302181</t>
  </si>
  <si>
    <t>2210302182</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</si>
  <si>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</si>
  <si>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</si>
  <si>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</si>
  <si>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2220181430</t>
  </si>
  <si>
    <t>2220102181</t>
  </si>
  <si>
    <t>2220102182</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</si>
  <si>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</si>
  <si>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2870160240</t>
  </si>
  <si>
    <t>Подпрограмма «Переселение граждан из аварийного жилищного фонда на территории сельских поселений Тейковского муниципального района»</t>
  </si>
  <si>
    <t>28Б0000000</t>
  </si>
  <si>
    <t>Основное мероприятие "Переселение граждан из аварийного жилищного фонда "</t>
  </si>
  <si>
    <t>28Б0100000</t>
  </si>
  <si>
    <t xml:space="preserve">Оценка стоимости жилых помещений, находящихся в собственности граждан, подлежащих расселению (Закупка товаров, работ и услуг для обеспечения государственных (муниципальных) нужд) </t>
  </si>
  <si>
    <t>28Б0120650</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</si>
  <si>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</si>
  <si>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3220100000</t>
  </si>
  <si>
    <t>3220100740</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</si>
  <si>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</si>
  <si>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</si>
  <si>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</si>
  <si>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4290000630</t>
  </si>
  <si>
    <t>182 1 05 01010 01 0000 110</t>
  </si>
  <si>
    <t xml:space="preserve">Налог, взимаемый в связи с применением упрощенной системы налогообложения </t>
  </si>
  <si>
    <t>000 1 05 01000 00 0000 110</t>
  </si>
  <si>
    <r>
      <t xml:space="preserve"> </t>
    </r>
    <r>
      <rPr>
        <b/>
        <sz val="10"/>
        <color indexed="8"/>
        <rFont val="Times New Roman"/>
        <family val="1"/>
      </rPr>
      <t>Муниципальная программа «Планировка территории и проведение комплексных кадастровых работ на территории  Тейковского муниципального района»</t>
    </r>
  </si>
  <si>
    <t xml:space="preserve">Подпрограмма «Проведение комплексных кадастровых работ на территории Тейковского муниципального района»
</t>
  </si>
  <si>
    <t>Основное мероприятие «Разработка проектов планировки и межевания территории для проведения комплексных кадастровых работ»</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</si>
  <si>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</si>
  <si>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Дотации бюджетам муниципальных районов на выравнивание  бюджетной обеспеченности из бюджета субъекта Российской Федерации </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</si>
  <si>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</si>
  <si>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</si>
  <si>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</si>
  <si>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</si>
  <si>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</si>
  <si>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000 2 02 49999 05 0000 150</t>
  </si>
  <si>
    <t>040 2 02 49999 05 0000 150</t>
  </si>
  <si>
    <t xml:space="preserve">Субсидирование части затрат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</si>
  <si>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Субсидирование части затрат на уплату первоначального взноса (аванса) при заключении договора лизинга субъектами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</si>
  <si>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</si>
  <si>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</si>
  <si>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Субсидирование части затрат на уплату первоначального взноса (аванса) при заключении договора лизинга субъектами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t>
  </si>
  <si>
    <t>21101S1950</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</si>
  <si>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</si>
  <si>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2110200000</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</si>
  <si>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</si>
  <si>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</si>
  <si>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</si>
  <si>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</si>
  <si>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</si>
  <si>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</si>
  <si>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 xml:space="preserve">Организация целевой подготовки педагогов для работы в муниципальных образовательных организациях Ивановской области (Закупка товаров, работ и услуг для обеспечения государственных (муниципальных) нужд) </t>
  </si>
  <si>
    <t>21901S3110</t>
  </si>
  <si>
    <t xml:space="preserve">Субсидии на возмещение затрат по содержанию, эксплуатации и ремонту сетей водоснабжения, водоотведения, находящихся в муниципальной собственности на территории Тейковского муниципального района (Иные бюджетные ассигнования) </t>
  </si>
  <si>
    <t>2860160230</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</si>
  <si>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</si>
  <si>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2870120580</t>
  </si>
  <si>
    <t xml:space="preserve">Подпрограмма «Улучшение условий и охраны труда в Тейковском муниципальном районе»
</t>
  </si>
  <si>
    <t>3340000000</t>
  </si>
  <si>
    <t>Основное мероприятие "Соблюдение требований охраны труда"</t>
  </si>
  <si>
    <t>3340100000</t>
  </si>
  <si>
    <t xml:space="preserve">Обеспечение организации и проведение мероприятий по улучшению условий и охраны труда (Закупка товаров, работ и услуг для обеспечения государственных (муниципальных) нужд) </t>
  </si>
  <si>
    <t>3340100900</t>
  </si>
  <si>
    <t xml:space="preserve">Проведение в установленном порядке обязательных и периодических медицинских осмотров (обследований)  (Закупка товаров, работ и услуг для обеспечения государственных (муниципальных) нужд) </t>
  </si>
  <si>
    <t>3340100910</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</si>
  <si>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</si>
  <si>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</si>
  <si>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</si>
  <si>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в части содержания муниципального жилого фонда (Межбюджетные трансферты) </t>
  </si>
  <si>
    <t>2850108040</t>
  </si>
  <si>
    <t xml:space="preserve">Межбюджетные трансферты на осуществление переданных полномочий сельским поселениям на организацию в границах поселений теплоснабжения населения (Межбюджетные трансферты) </t>
  </si>
  <si>
    <t>2870108060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</si>
  <si>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</si>
  <si>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</si>
  <si>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</si>
  <si>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</si>
  <si>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</si>
  <si>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</si>
  <si>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Прочие межбюджетные трансферты, передаваемые бюджетам</t>
  </si>
  <si>
    <t>Прочие межбюджетные трансферты, передаваемые бюджетам муниципальных районов</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</si>
  <si>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</si>
  <si>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t>Мероприятия по гражданско-патриотическомувоспитанию детей и молодежи (Предоставление субсидий бюджетным, автономным учреждениям и иным некоммерческим организациям)</t>
  </si>
  <si>
    <r>
      <t xml:space="preserve">Проведение официальных физкультурно – оздоровительных и спортивных мероприятий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</si>
  <si>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Проведение официальных физкультурно – оздоровительных и спортивных мероприятий  </t>
    </r>
    <r>
      <rPr>
        <sz val="10"/>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</si>
  <si>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</si>
  <si>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от 15.12.2021 № 14/28</t>
  </si>
  <si>
    <t xml:space="preserve"> от 15.12.2021 № 14/28</t>
  </si>
  <si>
    <t xml:space="preserve">Ремонт дорог в рамках иных непрограммных мероприятий (Закупка товаров, работ и услуг для обеспечения государственных (муниципальных) нужд) </t>
  </si>
  <si>
    <t xml:space="preserve">Основное мероприятие «Содержание и текущий ремонт имущества, находящегося в казне Тейковского муниципального района» </t>
  </si>
  <si>
    <t>3110200000</t>
  </si>
  <si>
    <t>3110220820</t>
  </si>
  <si>
    <t>Исполнение судебных актов (Иные бюджетные ассигнования)</t>
  </si>
  <si>
    <t>3310100840</t>
  </si>
  <si>
    <t xml:space="preserve">Проведение районноых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</si>
  <si>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Основное мероприятие "Развитие дошкольного образования"</t>
  </si>
  <si>
    <t>2110300000</t>
  </si>
  <si>
    <t>21103S8400</t>
  </si>
  <si>
    <t xml:space="preserve">Подпрограмма «Повышение качества жизни граждан пожилого возраста Тейковского муниципального района»
</t>
  </si>
  <si>
    <t>Вносимые изменения</t>
  </si>
  <si>
    <t>000 2022551900 0000 150</t>
  </si>
  <si>
    <t>040 2022551905 0000 150</t>
  </si>
  <si>
    <t xml:space="preserve">Мероприятия по укреплению пожарной безопасности общеобразовательных учреждений (Закупка товаров, работ и услуг для обеспечения государственных (муниципальных) нужд) </t>
  </si>
  <si>
    <t>2110100010</t>
  </si>
  <si>
    <t xml:space="preserve">Мероприятия по укреплению пожарной безопасности общеобразовательных учреждений (Предоставление субсидий бюджетным, автономным учреждениям и иным некоммерческим организациям) </t>
  </si>
  <si>
    <t>2830108030</t>
  </si>
  <si>
    <t xml:space="preserve">Межбюджетные трансферты на организацию в границах поселения газоснабжения населения (Межбюджетные трансферты) </t>
  </si>
  <si>
    <t>2870160250</t>
  </si>
  <si>
    <t>2210455193</t>
  </si>
  <si>
    <t xml:space="preserve">Межбюджетные трансферты на организацию в границах поселения газоснабжния населения (Межбюджетные трансферты) </t>
  </si>
  <si>
    <t>Мероприятия по укреплению пожарной безопасности общеобразовательных учреждений (Предоставление субсидий бюджетным, автономным учреждениям и иным некоммерческим организациям)</t>
  </si>
  <si>
    <t>000 01 06 00 00 00 0000 000</t>
  </si>
  <si>
    <t xml:space="preserve">Иные источники внутреннего финансирования дефицитов бюджетов </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</si>
  <si>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</si>
  <si>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</si>
  <si>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</si>
  <si>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</si>
  <si>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</si>
  <si>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</si>
  <si>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040 01 06 05 02 05 0000 640</t>
  </si>
  <si>
    <t>Возврат бюджетных кредитов, предоставленных  другим бюджетам бюджетной системы Российской Федерации в бюджеты муниципальных районов в валюте Российской Федерации</t>
  </si>
  <si>
    <t>и плановый период 2023 - 2024г.г.</t>
  </si>
  <si>
    <t>29202S3160</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</si>
  <si>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</si>
  <si>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</si>
  <si>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000 2022007700 0000 150</t>
  </si>
  <si>
    <t>040 2022007705 0000 150</t>
  </si>
  <si>
    <t>2920220760</t>
  </si>
  <si>
    <t xml:space="preserve">Субсидии бюджетам на софинансирование капитальных вложений в объекты муниципальной собственности </t>
  </si>
  <si>
    <t xml:space="preserve">Субсидии бюджетам муниципальных районов на софинансирование капитальных вложений в объекты муниципальной собственности </t>
  </si>
  <si>
    <t>000 2 19 00000 00 0000 000</t>
  </si>
  <si>
    <t xml:space="preserve">  ВОЗВРАТ ОСТАТКОВ СУБСИДИЙ, СУБВЕНЦИЙ И ИНЫХ МЕЖБЮДЖЕТНЫХ ТРАНСФЕРТОВ, ИМЕЮЩИХ ЦЕЛЕВОЕ НАЗНАЧЕНИЕ, ПРОШЛЫХ ЛЕТ</t>
  </si>
  <si>
    <t>000 2 19 00000 05 0000 150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</si>
  <si>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</si>
  <si>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040 2 19 60010 05 0000 150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</si>
  <si>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</si>
  <si>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040 2 19 25169 05 0000 150</t>
  </si>
  <si>
    <t>040 2 19 25210 05 0000 150</t>
  </si>
  <si>
    <t xml:space="preserve">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муниципальных районов </t>
  </si>
  <si>
    <t xml:space="preserve">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муниципальных районов </t>
  </si>
  <si>
    <t xml:space="preserve">Субсидии бюджетам на поддержку отрасли культуры </t>
  </si>
  <si>
    <t xml:space="preserve">Субсидии бюджетам муниципальных районов на поддержку отрасли культуры </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</si>
  <si>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</si>
  <si>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</si>
  <si>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</si>
  <si>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</si>
  <si>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040 2186001005 0000 150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</si>
  <si>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</si>
  <si>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</si>
  <si>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</si>
  <si>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</si>
  <si>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</si>
  <si>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</si>
  <si>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040 01 06 05 02 05 0000 540</t>
  </si>
  <si>
    <t>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(Иные бюджетные ассигнования)</t>
  </si>
  <si>
    <t>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(Иные бюджетные ассигнования)</t>
  </si>
  <si>
    <t>22104L5191</t>
  </si>
  <si>
    <t>,</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</si>
  <si>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</si>
  <si>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040 1 11 03000 00 0000 120</t>
  </si>
  <si>
    <t xml:space="preserve">Проценты,полученные от предоставления бюджетных кредитов внутри страны </t>
  </si>
  <si>
    <t>040 1 11 03050 05 0000 120</t>
  </si>
  <si>
    <t xml:space="preserve">Проценты,полученные от предоставления бюджетных кредитов внутри страны за счет средств бюджетов муниципальных районов </t>
  </si>
  <si>
    <t xml:space="preserve">На разработку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 </t>
  </si>
  <si>
    <t>21403S6900</t>
  </si>
  <si>
    <t xml:space="preserve">Осуществление дополнительных мероприятий по профилактике и противодействию распространения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</si>
  <si>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 xml:space="preserve">Осуществление дополнительных мероприятий по профилактике и противодействию распространения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</si>
  <si>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2140300000</t>
  </si>
  <si>
    <t xml:space="preserve">Основное мероприятие «Содействие развитию общего образования» </t>
  </si>
  <si>
    <t>27201S8600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</si>
  <si>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</si>
  <si>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Обеспечение организации и проведение мероприятий по улучшению условий и охраны труда (Предоставление субсидий бюджетным, автономным учреждениям и иным некоммерческим организациям)</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</si>
  <si>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</si>
  <si>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4290008150</t>
  </si>
  <si>
    <t xml:space="preserve">                 Приложение 6</t>
  </si>
  <si>
    <t xml:space="preserve">                 к решению Совета</t>
  </si>
  <si>
    <t xml:space="preserve">                 Тейковского</t>
  </si>
  <si>
    <t xml:space="preserve">                 муниципального района</t>
  </si>
  <si>
    <t xml:space="preserve">Подпрограмма "Организация целевой подготовки педагогов для работы в муниципальных образовательных организациях Тейковского муниципального района" </t>
  </si>
  <si>
    <t>4290008020</t>
  </si>
  <si>
    <t>182 1 05 01011 01 0000 110</t>
  </si>
  <si>
    <t>28701S6800</t>
  </si>
  <si>
    <t>2850260210</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</si>
  <si>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</si>
  <si>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</si>
  <si>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 xml:space="preserve">000 2022004100 0000 150 </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</si>
  <si>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</si>
  <si>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040 2022004105 0000 150</t>
  </si>
  <si>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</si>
  <si>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Ремонт дорог по переданным полномочиям сельским поселениям в рамках иных непрограммных мероприятий (Межбюджетные трансферты) </t>
  </si>
  <si>
    <t>2240100230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</si>
  <si>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</si>
  <si>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</si>
  <si>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Единовременное денежное вознаграждение гражданам, удостоенным Звания "Почетный гражданин Тейковского муниципального района" (Социальное обеспечение и иные выплаты населению)</t>
  </si>
  <si>
    <t>Субсидия на возмещение затрат, 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</si>
  <si>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Предоставление муниципальной услуги «Организация дополнительного образования детей»(Предоставление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</si>
  <si>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</si>
  <si>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</si>
  <si>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</si>
  <si>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</si>
  <si>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МРОТ(Предоставление субсидий бюджетным, автономным учреждениям и иным некоммерческим организациям)</t>
  </si>
  <si>
    <t>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t>
  </si>
  <si>
    <t>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t>
  </si>
  <si>
    <t>Организация спортивной подготовки по видам спорта(Предоставление субсидий бюджетным, автономным учреждениям и иным некоммерческим организациям)</t>
  </si>
  <si>
    <t>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принципалу(Иные бюджетные ассигнования)</t>
  </si>
  <si>
    <t>4290090080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</si>
  <si>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</si>
  <si>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 </t>
  </si>
  <si>
    <t xml:space="preserve">Обеспечение организации и проведение мероприятий по улучшению условий и охраны труда (Предоставление субсидий бюджетным, автономным учреждениям и иным некоммерческим организациям) </t>
  </si>
  <si>
    <t>Организация спортивной подготовки по видам спорта  (Предоставление субсидий бюджетным, автономным учреждениям и иным некоммерческим организациям)</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</si>
  <si>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</si>
  <si>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 xml:space="preserve">                 Приложение 13</t>
  </si>
  <si>
    <t>Распределение межбюджетных трансфертов</t>
  </si>
  <si>
    <t xml:space="preserve"> на исполнение полномочий, передаваемых поселениям </t>
  </si>
  <si>
    <t>Тейковским муниципальным районом на 2022 год</t>
  </si>
  <si>
    <t>Наименование поселений</t>
  </si>
  <si>
    <t>Участие в организации деятельности по сбору (в том числе раздельному сбору) и транспортированию твердых коммунальных отходов сельских поселений</t>
  </si>
  <si>
    <t>Дорожная деятельность в отношении автомобильных дорог местного значения в границах населенных пунктов сельских поселений</t>
  </si>
  <si>
    <t>Дорожная деятельность в отношении автомобильных дорог местного значения вне границ населенных пунктов в границах поселений</t>
  </si>
  <si>
    <t>Организация ритуальных услуг и содержание мест захоронения сельских поселений</t>
  </si>
  <si>
    <t>Организация  в границах поселения электро-, тепло-, газо- и водоснабжения населения, водоотведения, снабжения населения топливом сельских поселений</t>
  </si>
  <si>
    <t>Участие в предупреждении и ликвидации последствий чрезвычайных ситуаций в границах сельских поселений</t>
  </si>
  <si>
    <t xml:space="preserve">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</si>
  <si>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Организация библиотечного обслуживания населения, комплектование и обеспечение сохранности библиотечных фондов библиотек сельских поселений</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</si>
  <si>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t>
  </si>
  <si>
    <t xml:space="preserve">1.Большеклочковское сельское поселение </t>
  </si>
  <si>
    <t xml:space="preserve">2.Крапивновское сельское поселение </t>
  </si>
  <si>
    <t xml:space="preserve">3. Морозовское сельское поселение </t>
  </si>
  <si>
    <t>6. Нерльское городское поселение</t>
  </si>
  <si>
    <t>Итого</t>
  </si>
  <si>
    <t>373011</t>
  </si>
  <si>
    <t>80584</t>
  </si>
  <si>
    <t>2160200470</t>
  </si>
  <si>
    <t>2160200000</t>
  </si>
  <si>
    <t xml:space="preserve">Основное мероприятие «Обеспечение функционирования системы персонифицированного финансирования дополнительного образования детей»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</si>
  <si>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</si>
  <si>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</si>
  <si>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</si>
  <si>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</si>
  <si>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</si>
  <si>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 </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</si>
  <si>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</si>
  <si>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4. Новогоряновское сельское поселение</t>
  </si>
  <si>
    <t xml:space="preserve">5. Новолеушинское сельское поселение </t>
  </si>
  <si>
    <r>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t>
    </r>
    <r>
      <rPr>
        <sz val="10"/>
        <color indexed="8"/>
        <rFont val="Times New Roman"/>
        <family val="1"/>
      </rPr>
      <t xml:space="preserve">(Закупка товаров, работ и услуг для обеспечения государственных (муниципальных) нужд) </t>
    </r>
  </si>
  <si>
    <t>2740108160</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</si>
  <si>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(Межбюджетные трансферты) </t>
  </si>
  <si>
    <t>Основное мероприятие "Социально значимый проект "Создание безопасных условий пребывания в дошкольных образовательных организациях"</t>
  </si>
  <si>
    <t>21104S8900</t>
  </si>
  <si>
    <t>2110400000</t>
  </si>
  <si>
    <t>2024 год</t>
  </si>
  <si>
    <r>
      <t xml:space="preserve">Обеспечение функций финансового органа администрации Тейковского муниципального района </t>
    </r>
    <r>
      <rPr>
        <sz val="10"/>
        <color indexed="8"/>
        <rFont val="Times New Roman"/>
        <family val="1"/>
      </rPr>
      <t xml:space="preserve"> (Социальное обеспечение и иные выплаты населению)</t>
    </r>
  </si>
  <si>
    <t>Обеспечение функций финансового органа администрации Тейковского муниципального района (Социальное обеспечение и иные выплаты населению)</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</si>
  <si>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</si>
  <si>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 xml:space="preserve">Расходы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</si>
  <si>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2110500000</t>
  </si>
  <si>
    <t>Основное мероприятие "Социально значимый проект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t>
  </si>
  <si>
    <t>21105S8900</t>
  </si>
  <si>
    <t>2110500901</t>
  </si>
  <si>
    <t>Благоустройство территорий муниципальных дошкольных образовательных организаций Ивановской области (Закупка товаров, работ и услуг для обеспечения государственных (муниципальных) нужд)</t>
  </si>
  <si>
    <t>040 1 14 06313 05 0000430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</si>
  <si>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</si>
  <si>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000 1 14 06300 00 0000430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</si>
  <si>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участков,находящихся в государственной или муниципальной собственности </t>
  </si>
  <si>
    <t>040 1 14 02053 05 0000 410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</si>
  <si>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</si>
  <si>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</si>
  <si>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</si>
  <si>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</si>
  <si>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</si>
  <si>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2120100940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</si>
  <si>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</si>
  <si>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Ежемесячное денежное вознаграждение за классное руководство педагогическим работникам  муниципальных 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(Предоставление субсидий бюджетным, автономным учреждениям и иным некоммерческим организациям)</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</si>
  <si>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</si>
  <si>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Проведение экспертизы среднего размера платы за содержание жилых помещений для собственников жилых помещений многоквартирных домов (Закупка товаров, работ и услуг для обеспечения государственных (муниципальных) нужд)</t>
  </si>
  <si>
    <t>4290000380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</si>
  <si>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</si>
  <si>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</si>
  <si>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</si>
  <si>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040 1 11 09045 05 0000 120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</si>
  <si>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</si>
  <si>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</si>
  <si>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</si>
  <si>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</si>
  <si>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На оплату приобретаемых благоустроенных жилых помещений для предоставления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</si>
  <si>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</si>
  <si>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r>
      <t>Межбюджетные трансферты бюджетам сельских поселений на исполнение полномочий  по предупреждению и ликвидации последствий чрезвычайных ситуаций и стихийных бедствий природного и техногенного характера, пожарная безопасность</t>
    </r>
    <r>
      <rPr>
        <sz val="10"/>
        <color indexed="8"/>
        <rFont val="Times New Roman"/>
        <family val="1"/>
      </rPr>
      <t xml:space="preserve">(Межбюджетные трансферты) </t>
    </r>
  </si>
  <si>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и стихийных бедствий природного и техногенного характера, пожарная безопасность </t>
    </r>
    <r>
      <rPr>
        <sz val="10"/>
        <color indexed="8"/>
        <rFont val="Times New Roman"/>
        <family val="1"/>
      </rPr>
      <t xml:space="preserve">(Межбюджетные трансферты) </t>
    </r>
  </si>
  <si>
    <t xml:space="preserve"> от 14.12.2022 № 27/8</t>
  </si>
  <si>
    <t>от 14.12.2022 № 27/8</t>
  </si>
  <si>
    <t>2120189700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</si>
</sst>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78">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sz val="11"/>
      <name val="Times New Roman"/>
      <family val="1"/>
    </font>
    <font>
      <sz val="11"/>
      <color indexed="9"/>
      <name val="Calibri"/>
      <family val="2"/>
    </font>
    <font>
      <sz val="8"/>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0.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sz val="11"/>
      <color indexed="8"/>
      <name val="Times New Roman"/>
      <family val="1"/>
    </font>
    <font>
      <b/>
      <sz val="11"/>
      <color indexed="8"/>
      <name val="Times New Roman"/>
      <family val="1"/>
    </font>
    <font>
      <b/>
      <i/>
      <sz val="12"/>
      <color indexed="8"/>
      <name val="Times New Roman"/>
      <family val="1"/>
    </font>
    <font>
      <sz val="10"/>
      <color indexed="63"/>
      <name val="Times New Roman"/>
      <family val="1"/>
    </font>
    <font>
      <sz val="10"/>
      <color indexed="8"/>
      <name val="Calibri"/>
      <family val="2"/>
    </font>
    <font>
      <b/>
      <sz val="10"/>
      <color indexed="8"/>
      <name val="Calibri"/>
      <family val="2"/>
    </font>
    <font>
      <b/>
      <sz val="12"/>
      <color indexed="8"/>
      <name val="Times New Roman"/>
      <family val="1"/>
    </font>
    <font>
      <sz val="9"/>
      <color indexed="8"/>
      <name val="Times New Roman"/>
      <family val="1"/>
    </font>
    <font>
      <b/>
      <sz val="13"/>
      <color indexed="8"/>
      <name val="Times New Roman"/>
      <family val="1"/>
    </font>
    <font>
      <sz val="13"/>
      <color indexed="8"/>
      <name val="Times New Roman"/>
      <family val="1"/>
    </font>
    <font>
      <sz val="11"/>
      <color theme="0"/>
      <name val="Calibri"/>
      <family val="2"/>
    </font>
    <font>
      <sz val="8"/>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0.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sz val="10"/>
      <color rgb="FF000000"/>
      <name val="Times New Roman"/>
      <family val="1"/>
    </font>
    <font>
      <b/>
      <sz val="10"/>
      <color theme="1"/>
      <name val="Times New Roman"/>
      <family val="1"/>
    </font>
    <font>
      <sz val="10"/>
      <color theme="1"/>
      <name val="Times New Roman"/>
      <family val="1"/>
    </font>
    <font>
      <sz val="11"/>
      <color theme="1"/>
      <name val="Times New Roman"/>
      <family val="1"/>
    </font>
    <font>
      <b/>
      <sz val="11"/>
      <color theme="1"/>
      <name val="Times New Roman"/>
      <family val="1"/>
    </font>
    <font>
      <b/>
      <i/>
      <sz val="12"/>
      <color theme="1"/>
      <name val="Times New Roman"/>
      <family val="1"/>
    </font>
    <font>
      <b/>
      <sz val="10"/>
      <color rgb="FF000000"/>
      <name val="Times New Roman"/>
      <family val="1"/>
    </font>
    <font>
      <sz val="11"/>
      <color rgb="FF000000"/>
      <name val="Times New Roman"/>
      <family val="1"/>
    </font>
    <font>
      <sz val="10"/>
      <color rgb="FF333333"/>
      <name val="Times New Roman"/>
      <family val="1"/>
    </font>
    <font>
      <sz val="10"/>
      <color theme="1"/>
      <name val="Calibri"/>
      <family val="2"/>
    </font>
    <font>
      <b/>
      <sz val="10"/>
      <color theme="1"/>
      <name val="Calibri"/>
      <family val="2"/>
    </font>
    <font>
      <b/>
      <sz val="12"/>
      <color theme="1"/>
      <name val="Times New Roman"/>
      <family val="1"/>
    </font>
    <font>
      <b/>
      <sz val="11"/>
      <color rgb="FF000000"/>
      <name val="Times New Roman"/>
      <family val="1"/>
    </font>
    <font>
      <sz val="9"/>
      <color theme="1"/>
      <name val="Times New Roman"/>
      <family val="1"/>
    </font>
    <font>
      <b/>
      <sz val="13"/>
      <color theme="1"/>
      <name val="Times New Roman"/>
      <family val="1"/>
    </font>
    <font>
      <sz val="13"/>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thin"/>
      <right style="thin"/>
      <top/>
      <bottom style="thin"/>
    </border>
    <border>
      <left style="thin"/>
      <right style="thin"/>
      <top/>
      <bottom/>
    </border>
    <border>
      <left/>
      <right style="thin"/>
      <top/>
      <bottom style="thin"/>
    </border>
    <border>
      <left/>
      <right style="thin"/>
      <top/>
      <bottom/>
    </border>
    <border>
      <left style="thin"/>
      <right/>
      <top/>
      <bottom style="thin"/>
    </border>
    <border>
      <left style="thin">
        <color rgb="FF000000"/>
      </left>
      <right/>
      <top/>
      <bottom style="thin">
        <color rgb="FF000000"/>
      </bottom>
    </border>
    <border>
      <left/>
      <right/>
      <top/>
      <bottom style="thin"/>
    </border>
    <border>
      <left style="thin"/>
      <right/>
      <top style="thin"/>
      <bottom/>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lignment horizontal="left" wrapText="1" indent="2"/>
      <protection/>
    </xf>
    <xf numFmtId="0" fontId="40" fillId="0" borderId="1">
      <alignment horizontal="left" wrapText="1" indent="2"/>
      <protection/>
    </xf>
    <xf numFmtId="49" fontId="40" fillId="0" borderId="2">
      <alignment horizontal="center"/>
      <protection/>
    </xf>
    <xf numFmtId="4" fontId="41" fillId="20" borderId="3">
      <alignment horizontal="right" vertical="top" shrinkToFit="1"/>
      <protection/>
    </xf>
    <xf numFmtId="49" fontId="40" fillId="0" borderId="2">
      <alignment horizontal="center"/>
      <protection/>
    </xf>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4" applyNumberFormat="0" applyAlignment="0" applyProtection="0"/>
    <xf numFmtId="0" fontId="43" fillId="28" borderId="5" applyNumberFormat="0" applyAlignment="0" applyProtection="0"/>
    <xf numFmtId="0" fontId="44" fillId="28" borderId="4"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29" borderId="10" applyNumberFormat="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0" fillId="32" borderId="11" applyNumberFormat="0" applyFont="0" applyAlignment="0" applyProtection="0"/>
    <xf numFmtId="9" fontId="0" fillId="0" borderId="0" applyFont="0" applyFill="0" applyBorder="0" applyAlignment="0" applyProtection="0"/>
    <xf numFmtId="0" fontId="56" fillId="0" borderId="12"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3" borderId="0" applyNumberFormat="0" applyBorder="0" applyAlignment="0" applyProtection="0"/>
  </cellStyleXfs>
  <cellXfs count="397">
    <xf numFmtId="0" fontId="0" fillId="0" borderId="0" xfId="0" applyFont="1" applyAlignment="1">
      <alignment/>
    </xf>
    <xf numFmtId="0" fontId="59" fillId="0" borderId="0" xfId="0" applyFont="1" applyAlignment="1">
      <alignment/>
    </xf>
    <xf numFmtId="0" fontId="60" fillId="0" borderId="0" xfId="0" applyFont="1" applyAlignment="1">
      <alignment horizontal="right" indent="15"/>
    </xf>
    <xf numFmtId="0" fontId="61" fillId="0" borderId="13" xfId="0" applyFont="1" applyBorder="1" applyAlignment="1">
      <alignment horizontal="justify" vertical="top" wrapText="1"/>
    </xf>
    <xf numFmtId="0" fontId="0" fillId="0" borderId="0" xfId="0" applyFont="1" applyAlignment="1">
      <alignment/>
    </xf>
    <xf numFmtId="0" fontId="62" fillId="0" borderId="13" xfId="0" applyFont="1" applyBorder="1" applyAlignment="1">
      <alignment wrapText="1"/>
    </xf>
    <xf numFmtId="0" fontId="63" fillId="0" borderId="13" xfId="0" applyFont="1" applyBorder="1" applyAlignment="1">
      <alignment vertical="top" wrapText="1"/>
    </xf>
    <xf numFmtId="0" fontId="62" fillId="0" borderId="13" xfId="0" applyFont="1" applyBorder="1" applyAlignment="1">
      <alignment vertical="top" wrapText="1"/>
    </xf>
    <xf numFmtId="0" fontId="62" fillId="0" borderId="13" xfId="0" applyFont="1" applyBorder="1" applyAlignment="1">
      <alignment horizontal="justify" vertical="top" wrapText="1"/>
    </xf>
    <xf numFmtId="0" fontId="63" fillId="0" borderId="13" xfId="0" applyFont="1" applyBorder="1" applyAlignment="1">
      <alignment horizontal="center" vertical="top" wrapText="1"/>
    </xf>
    <xf numFmtId="0" fontId="63" fillId="0" borderId="13" xfId="0" applyFont="1" applyBorder="1" applyAlignment="1">
      <alignment horizontal="justify" vertical="top" wrapText="1"/>
    </xf>
    <xf numFmtId="49" fontId="64" fillId="0" borderId="13" xfId="0" applyNumberFormat="1" applyFont="1" applyBorder="1" applyAlignment="1">
      <alignment horizontal="center" vertical="top" wrapText="1"/>
    </xf>
    <xf numFmtId="49" fontId="65" fillId="0" borderId="13" xfId="0" applyNumberFormat="1" applyFont="1" applyBorder="1" applyAlignment="1">
      <alignment horizontal="center" vertical="top" wrapText="1"/>
    </xf>
    <xf numFmtId="0" fontId="64" fillId="0" borderId="13" xfId="0" applyFont="1" applyBorder="1" applyAlignment="1">
      <alignment horizontal="center" vertical="top" wrapText="1"/>
    </xf>
    <xf numFmtId="0" fontId="62" fillId="0" borderId="13" xfId="0" applyFont="1" applyBorder="1" applyAlignment="1">
      <alignment horizontal="justify" vertical="top" wrapText="1"/>
    </xf>
    <xf numFmtId="0" fontId="63" fillId="0" borderId="13" xfId="0" applyFont="1" applyBorder="1" applyAlignment="1">
      <alignment horizontal="justify" vertical="top" wrapText="1"/>
    </xf>
    <xf numFmtId="0" fontId="0" fillId="0" borderId="0" xfId="0" applyAlignment="1">
      <alignment wrapText="1"/>
    </xf>
    <xf numFmtId="49" fontId="65" fillId="0" borderId="13" xfId="0" applyNumberFormat="1" applyFont="1" applyBorder="1" applyAlignment="1">
      <alignment horizontal="center" vertical="top" wrapText="1"/>
    </xf>
    <xf numFmtId="49" fontId="64" fillId="0" borderId="13" xfId="0" applyNumberFormat="1" applyFont="1" applyBorder="1" applyAlignment="1">
      <alignment horizontal="center" vertical="top" wrapText="1"/>
    </xf>
    <xf numFmtId="0" fontId="64" fillId="0" borderId="0" xfId="0" applyFont="1" applyAlignment="1">
      <alignment wrapText="1"/>
    </xf>
    <xf numFmtId="0" fontId="63" fillId="0" borderId="14" xfId="0" applyFont="1" applyBorder="1" applyAlignment="1">
      <alignment vertical="top" wrapText="1"/>
    </xf>
    <xf numFmtId="0" fontId="63" fillId="0" borderId="13" xfId="0" applyFont="1" applyBorder="1" applyAlignment="1">
      <alignment vertical="top" wrapText="1"/>
    </xf>
    <xf numFmtId="49" fontId="64" fillId="0" borderId="13" xfId="0" applyNumberFormat="1" applyFont="1" applyBorder="1" applyAlignment="1">
      <alignment horizontal="center" vertical="top" wrapText="1"/>
    </xf>
    <xf numFmtId="49" fontId="64" fillId="0" borderId="14" xfId="0" applyNumberFormat="1" applyFont="1" applyBorder="1" applyAlignment="1">
      <alignment horizontal="center" vertical="top" wrapText="1"/>
    </xf>
    <xf numFmtId="0" fontId="63" fillId="0" borderId="13" xfId="0" applyFont="1" applyFill="1" applyBorder="1" applyAlignment="1">
      <alignment horizontal="justify"/>
    </xf>
    <xf numFmtId="0" fontId="63" fillId="0" borderId="13" xfId="0" applyFont="1" applyFill="1" applyBorder="1" applyAlignment="1">
      <alignment horizontal="center" vertical="top" wrapText="1"/>
    </xf>
    <xf numFmtId="0" fontId="63" fillId="0" borderId="13" xfId="0" applyFont="1" applyFill="1" applyBorder="1" applyAlignment="1">
      <alignment horizontal="justify" vertical="top" wrapText="1"/>
    </xf>
    <xf numFmtId="0" fontId="62" fillId="0" borderId="13" xfId="0" applyFont="1" applyBorder="1" applyAlignment="1">
      <alignment horizontal="center" wrapText="1"/>
    </xf>
    <xf numFmtId="1" fontId="62" fillId="0" borderId="13" xfId="0" applyNumberFormat="1" applyFont="1" applyBorder="1" applyAlignment="1">
      <alignment horizontal="center" vertical="top" wrapText="1"/>
    </xf>
    <xf numFmtId="0" fontId="63" fillId="0" borderId="13" xfId="0" applyFont="1" applyBorder="1" applyAlignment="1">
      <alignment horizontal="center" wrapText="1"/>
    </xf>
    <xf numFmtId="0" fontId="59" fillId="0" borderId="0" xfId="0" applyFont="1" applyAlignment="1">
      <alignment horizontal="right" indent="15"/>
    </xf>
    <xf numFmtId="0" fontId="66" fillId="0" borderId="0" xfId="0" applyFont="1" applyAlignment="1">
      <alignment horizontal="center"/>
    </xf>
    <xf numFmtId="0" fontId="66" fillId="0" borderId="0" xfId="0" applyFont="1" applyAlignment="1">
      <alignment horizontal="right"/>
    </xf>
    <xf numFmtId="0" fontId="61" fillId="0" borderId="15" xfId="0" applyFont="1" applyBorder="1" applyAlignment="1">
      <alignment vertical="top" wrapText="1"/>
    </xf>
    <xf numFmtId="0" fontId="59" fillId="0" borderId="0" xfId="0" applyFont="1" applyAlignment="1">
      <alignment horizontal="right" wrapText="1"/>
    </xf>
    <xf numFmtId="0" fontId="59" fillId="0" borderId="0" xfId="0" applyFont="1" applyAlignment="1">
      <alignment wrapText="1"/>
    </xf>
    <xf numFmtId="0" fontId="63" fillId="0" borderId="0" xfId="0" applyFont="1" applyAlignment="1">
      <alignment/>
    </xf>
    <xf numFmtId="0" fontId="61" fillId="0" borderId="13" xfId="0" applyFont="1" applyFill="1" applyBorder="1" applyAlignment="1">
      <alignment horizontal="justify" vertical="top" wrapText="1"/>
    </xf>
    <xf numFmtId="0" fontId="63" fillId="0" borderId="16" xfId="0" applyFont="1" applyFill="1" applyBorder="1" applyAlignment="1">
      <alignment horizontal="center" vertical="top" wrapText="1"/>
    </xf>
    <xf numFmtId="0" fontId="63" fillId="0" borderId="13" xfId="0" applyFont="1" applyFill="1" applyBorder="1" applyAlignment="1">
      <alignment wrapText="1"/>
    </xf>
    <xf numFmtId="0" fontId="61" fillId="0" borderId="16" xfId="0" applyFont="1" applyFill="1" applyBorder="1" applyAlignment="1">
      <alignment horizontal="center" vertical="top" wrapText="1"/>
    </xf>
    <xf numFmtId="49" fontId="61" fillId="0" borderId="13" xfId="0" applyNumberFormat="1" applyFont="1" applyFill="1" applyBorder="1" applyAlignment="1">
      <alignment horizontal="center" vertical="top" wrapText="1"/>
    </xf>
    <xf numFmtId="0" fontId="63" fillId="0" borderId="13" xfId="0" applyFont="1" applyFill="1" applyBorder="1" applyAlignment="1">
      <alignment horizontal="center" vertical="top"/>
    </xf>
    <xf numFmtId="0" fontId="62" fillId="0" borderId="13" xfId="0" applyFont="1" applyFill="1" applyBorder="1" applyAlignment="1">
      <alignment vertical="top" wrapText="1"/>
    </xf>
    <xf numFmtId="49" fontId="62" fillId="0" borderId="13" xfId="0" applyNumberFormat="1" applyFont="1" applyFill="1" applyBorder="1" applyAlignment="1">
      <alignment horizontal="center" vertical="top" wrapText="1"/>
    </xf>
    <xf numFmtId="0" fontId="63" fillId="0" borderId="13" xfId="0" applyNumberFormat="1" applyFont="1" applyFill="1" applyBorder="1" applyAlignment="1">
      <alignment horizontal="justify" vertical="top" wrapText="1"/>
    </xf>
    <xf numFmtId="0" fontId="63" fillId="0" borderId="13" xfId="0" applyFont="1" applyFill="1" applyBorder="1" applyAlignment="1">
      <alignment vertical="top" wrapText="1"/>
    </xf>
    <xf numFmtId="0" fontId="61" fillId="0" borderId="13" xfId="0" applyFont="1" applyFill="1" applyBorder="1" applyAlignment="1">
      <alignment wrapText="1"/>
    </xf>
    <xf numFmtId="0" fontId="62" fillId="0" borderId="13" xfId="0" applyFont="1" applyFill="1" applyBorder="1" applyAlignment="1">
      <alignment horizontal="justify" vertical="top" wrapText="1"/>
    </xf>
    <xf numFmtId="0" fontId="62" fillId="0" borderId="13" xfId="0" applyFont="1" applyFill="1" applyBorder="1" applyAlignment="1">
      <alignment horizontal="center" vertical="top" wrapText="1"/>
    </xf>
    <xf numFmtId="49" fontId="67" fillId="0" borderId="13" xfId="0" applyNumberFormat="1" applyFont="1" applyFill="1" applyBorder="1" applyAlignment="1">
      <alignment horizontal="center" vertical="top" wrapText="1"/>
    </xf>
    <xf numFmtId="0" fontId="5" fillId="0" borderId="13" xfId="0" applyFont="1" applyFill="1" applyBorder="1" applyAlignment="1">
      <alignment horizontal="justify" vertical="top" wrapText="1"/>
    </xf>
    <xf numFmtId="0" fontId="61" fillId="0" borderId="17" xfId="0" applyFont="1" applyFill="1" applyBorder="1" applyAlignment="1">
      <alignment horizontal="center" vertical="top" wrapText="1"/>
    </xf>
    <xf numFmtId="0" fontId="5" fillId="0" borderId="14" xfId="0" applyFont="1" applyFill="1" applyBorder="1" applyAlignment="1">
      <alignment horizontal="justify" vertical="top" wrapText="1"/>
    </xf>
    <xf numFmtId="49" fontId="62" fillId="0" borderId="14" xfId="0" applyNumberFormat="1" applyFont="1" applyFill="1" applyBorder="1" applyAlignment="1">
      <alignment horizontal="center" vertical="top" wrapText="1"/>
    </xf>
    <xf numFmtId="49" fontId="62" fillId="0" borderId="16" xfId="0" applyNumberFormat="1" applyFont="1" applyFill="1" applyBorder="1" applyAlignment="1">
      <alignment horizontal="center" vertical="top" wrapText="1"/>
    </xf>
    <xf numFmtId="0" fontId="4" fillId="0" borderId="13" xfId="0" applyFont="1" applyFill="1" applyBorder="1" applyAlignment="1">
      <alignment horizontal="justify" vertical="top" wrapText="1"/>
    </xf>
    <xf numFmtId="0" fontId="63" fillId="0" borderId="14" xfId="0" applyFont="1" applyFill="1" applyBorder="1" applyAlignment="1">
      <alignment horizontal="justify" vertical="top" wrapText="1"/>
    </xf>
    <xf numFmtId="0" fontId="61" fillId="0" borderId="13" xfId="0" applyFont="1" applyFill="1" applyBorder="1" applyAlignment="1">
      <alignment vertical="top" wrapText="1"/>
    </xf>
    <xf numFmtId="0" fontId="61" fillId="0" borderId="13" xfId="0" applyFont="1" applyFill="1" applyBorder="1" applyAlignment="1">
      <alignment wrapText="1" shrinkToFit="1"/>
    </xf>
    <xf numFmtId="0" fontId="62" fillId="0" borderId="13" xfId="0" applyFont="1" applyFill="1" applyBorder="1" applyAlignment="1">
      <alignment wrapText="1"/>
    </xf>
    <xf numFmtId="0" fontId="67" fillId="0" borderId="13" xfId="0" applyFont="1" applyFill="1" applyBorder="1" applyAlignment="1">
      <alignment horizontal="justify" vertical="top" wrapText="1"/>
    </xf>
    <xf numFmtId="0" fontId="4" fillId="0" borderId="13" xfId="0" applyFont="1" applyFill="1" applyBorder="1" applyAlignment="1">
      <alignment horizontal="center" vertical="top" wrapText="1"/>
    </xf>
    <xf numFmtId="0" fontId="63" fillId="0" borderId="18" xfId="0" applyFont="1" applyFill="1" applyBorder="1" applyAlignment="1">
      <alignment horizontal="center" vertical="top" wrapText="1"/>
    </xf>
    <xf numFmtId="49" fontId="64" fillId="0" borderId="13" xfId="0" applyNumberFormat="1" applyFont="1" applyBorder="1" applyAlignment="1">
      <alignment horizontal="center" vertical="top" wrapText="1"/>
    </xf>
    <xf numFmtId="0" fontId="63" fillId="0" borderId="13" xfId="0" applyFont="1" applyBorder="1" applyAlignment="1">
      <alignment vertical="top" wrapText="1"/>
    </xf>
    <xf numFmtId="0" fontId="63" fillId="0" borderId="13" xfId="0" applyFont="1" applyBorder="1" applyAlignment="1">
      <alignment vertical="top" wrapText="1"/>
    </xf>
    <xf numFmtId="0" fontId="63" fillId="0" borderId="13" xfId="0" applyFont="1" applyBorder="1" applyAlignment="1">
      <alignment horizontal="left" wrapText="1"/>
    </xf>
    <xf numFmtId="49" fontId="61" fillId="0" borderId="13" xfId="35" applyFont="1" applyBorder="1" applyAlignment="1" applyProtection="1">
      <alignment horizontal="center" vertical="top"/>
      <protection/>
    </xf>
    <xf numFmtId="49" fontId="61" fillId="0" borderId="13" xfId="35" applyFont="1" applyBorder="1" applyProtection="1">
      <alignment horizontal="center"/>
      <protection/>
    </xf>
    <xf numFmtId="0" fontId="67" fillId="0" borderId="13" xfId="33" applyNumberFormat="1" applyFont="1" applyBorder="1" applyAlignment="1" applyProtection="1">
      <alignment wrapText="1"/>
      <protection/>
    </xf>
    <xf numFmtId="0" fontId="61" fillId="0" borderId="13" xfId="33" applyNumberFormat="1" applyFont="1" applyBorder="1" applyAlignment="1" applyProtection="1">
      <alignment wrapText="1"/>
      <protection/>
    </xf>
    <xf numFmtId="49" fontId="64" fillId="0" borderId="13" xfId="0" applyNumberFormat="1" applyFont="1" applyBorder="1" applyAlignment="1">
      <alignment horizontal="center" vertical="top" wrapText="1"/>
    </xf>
    <xf numFmtId="4" fontId="65" fillId="0" borderId="13" xfId="0" applyNumberFormat="1" applyFont="1" applyBorder="1" applyAlignment="1">
      <alignment horizontal="center" vertical="top" wrapText="1"/>
    </xf>
    <xf numFmtId="4" fontId="65" fillId="0" borderId="13" xfId="0" applyNumberFormat="1" applyFont="1" applyFill="1" applyBorder="1" applyAlignment="1">
      <alignment horizontal="center" vertical="top" wrapText="1"/>
    </xf>
    <xf numFmtId="4" fontId="64" fillId="0" borderId="13" xfId="0" applyNumberFormat="1" applyFont="1" applyFill="1" applyBorder="1" applyAlignment="1">
      <alignment horizontal="center" vertical="top" wrapText="1"/>
    </xf>
    <xf numFmtId="4" fontId="68" fillId="0" borderId="13" xfId="0" applyNumberFormat="1"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4" fontId="64" fillId="0" borderId="13" xfId="0" applyNumberFormat="1" applyFont="1" applyBorder="1" applyAlignment="1">
      <alignment horizontal="center"/>
    </xf>
    <xf numFmtId="4" fontId="64" fillId="0" borderId="13" xfId="0" applyNumberFormat="1" applyFont="1" applyBorder="1" applyAlignment="1">
      <alignment horizontal="center" vertical="top"/>
    </xf>
    <xf numFmtId="4" fontId="64" fillId="0" borderId="14" xfId="0" applyNumberFormat="1" applyFont="1" applyBorder="1" applyAlignment="1">
      <alignment horizontal="center" vertical="top"/>
    </xf>
    <xf numFmtId="4" fontId="64" fillId="0" borderId="13" xfId="0" applyNumberFormat="1" applyFont="1" applyBorder="1" applyAlignment="1">
      <alignment horizontal="center" vertical="center"/>
    </xf>
    <xf numFmtId="4" fontId="65" fillId="0" borderId="13" xfId="0" applyNumberFormat="1" applyFont="1" applyBorder="1" applyAlignment="1">
      <alignment horizontal="center"/>
    </xf>
    <xf numFmtId="0" fontId="59" fillId="0" borderId="0" xfId="0" applyFont="1" applyFill="1" applyAlignment="1">
      <alignment/>
    </xf>
    <xf numFmtId="0" fontId="0" fillId="0" borderId="0" xfId="0" applyFill="1" applyAlignment="1">
      <alignment/>
    </xf>
    <xf numFmtId="0" fontId="62" fillId="0" borderId="13" xfId="0" applyFont="1" applyFill="1" applyBorder="1" applyAlignment="1">
      <alignment horizontal="left" vertical="top" wrapText="1"/>
    </xf>
    <xf numFmtId="49" fontId="59" fillId="0" borderId="13" xfId="0" applyNumberFormat="1" applyFont="1" applyFill="1" applyBorder="1" applyAlignment="1">
      <alignment vertical="top" wrapText="1"/>
    </xf>
    <xf numFmtId="0" fontId="59" fillId="0" borderId="13" xfId="0" applyFont="1" applyFill="1" applyBorder="1" applyAlignment="1">
      <alignment vertical="top" wrapText="1"/>
    </xf>
    <xf numFmtId="4" fontId="65" fillId="0" borderId="13" xfId="0" applyNumberFormat="1" applyFont="1" applyFill="1" applyBorder="1" applyAlignment="1">
      <alignment horizontal="center" vertical="top"/>
    </xf>
    <xf numFmtId="1" fontId="63" fillId="0" borderId="13" xfId="0" applyNumberFormat="1" applyFont="1" applyBorder="1" applyAlignment="1">
      <alignment horizontal="center" vertical="top" wrapText="1"/>
    </xf>
    <xf numFmtId="0" fontId="63" fillId="0" borderId="13" xfId="0" applyFont="1" applyBorder="1" applyAlignment="1">
      <alignment wrapText="1"/>
    </xf>
    <xf numFmtId="4" fontId="64" fillId="0" borderId="13" xfId="0" applyNumberFormat="1" applyFont="1" applyBorder="1" applyAlignment="1">
      <alignment horizontal="center" vertical="top" wrapText="1"/>
    </xf>
    <xf numFmtId="49" fontId="63" fillId="0" borderId="13" xfId="0" applyNumberFormat="1" applyFont="1" applyBorder="1" applyAlignment="1">
      <alignment horizontal="center" vertical="top" wrapText="1"/>
    </xf>
    <xf numFmtId="0" fontId="62" fillId="0" borderId="13" xfId="0" applyFont="1" applyBorder="1" applyAlignment="1">
      <alignment horizontal="center" vertical="center" wrapText="1"/>
    </xf>
    <xf numFmtId="49" fontId="62" fillId="0" borderId="13" xfId="0" applyNumberFormat="1" applyFont="1" applyBorder="1" applyAlignment="1">
      <alignment horizontal="center" vertical="top" wrapText="1"/>
    </xf>
    <xf numFmtId="49" fontId="63" fillId="0" borderId="13" xfId="0" applyNumberFormat="1" applyFont="1" applyFill="1" applyBorder="1" applyAlignment="1">
      <alignment horizontal="center" vertical="top" wrapText="1"/>
    </xf>
    <xf numFmtId="4" fontId="65" fillId="0" borderId="13" xfId="0" applyNumberFormat="1" applyFont="1" applyBorder="1" applyAlignment="1">
      <alignment horizontal="center" vertical="top" wrapText="1"/>
    </xf>
    <xf numFmtId="0" fontId="62" fillId="0" borderId="13" xfId="0" applyFont="1" applyBorder="1" applyAlignment="1">
      <alignment vertical="top" wrapText="1"/>
    </xf>
    <xf numFmtId="4" fontId="64" fillId="34" borderId="13" xfId="0" applyNumberFormat="1" applyFont="1" applyFill="1" applyBorder="1" applyAlignment="1">
      <alignment horizontal="center" vertical="top" wrapText="1"/>
    </xf>
    <xf numFmtId="0" fontId="63" fillId="35" borderId="13" xfId="0" applyFont="1" applyFill="1" applyBorder="1" applyAlignment="1">
      <alignment horizontal="center" vertical="top" wrapText="1"/>
    </xf>
    <xf numFmtId="0" fontId="69" fillId="0" borderId="0" xfId="0" applyFont="1" applyAlignment="1">
      <alignment wrapText="1"/>
    </xf>
    <xf numFmtId="0" fontId="69" fillId="0" borderId="13" xfId="0" applyFont="1" applyBorder="1" applyAlignment="1">
      <alignment horizontal="center"/>
    </xf>
    <xf numFmtId="0" fontId="69" fillId="0" borderId="13" xfId="0" applyFont="1" applyBorder="1" applyAlignment="1">
      <alignment wrapText="1"/>
    </xf>
    <xf numFmtId="4" fontId="68" fillId="34" borderId="13" xfId="36" applyNumberFormat="1" applyFont="1" applyFill="1" applyBorder="1" applyAlignment="1" applyProtection="1">
      <alignment horizontal="center" vertical="top" shrinkToFit="1"/>
      <protection/>
    </xf>
    <xf numFmtId="4" fontId="65" fillId="34" borderId="13" xfId="0" applyNumberFormat="1" applyFont="1" applyFill="1" applyBorder="1" applyAlignment="1">
      <alignment horizontal="center" vertical="top" wrapText="1"/>
    </xf>
    <xf numFmtId="0" fontId="63" fillId="0" borderId="13" xfId="0" applyNumberFormat="1" applyFont="1" applyBorder="1" applyAlignment="1">
      <alignment vertical="top" wrapText="1"/>
    </xf>
    <xf numFmtId="49" fontId="69" fillId="0" borderId="13" xfId="0" applyNumberFormat="1" applyFont="1" applyBorder="1" applyAlignment="1">
      <alignment horizontal="center" vertical="top"/>
    </xf>
    <xf numFmtId="0" fontId="69" fillId="0" borderId="0" xfId="0" applyNumberFormat="1" applyFont="1" applyAlignment="1">
      <alignment wrapText="1"/>
    </xf>
    <xf numFmtId="49" fontId="63" fillId="0" borderId="14" xfId="0" applyNumberFormat="1" applyFont="1" applyFill="1" applyBorder="1" applyAlignment="1">
      <alignment horizontal="center" vertical="top" wrapText="1"/>
    </xf>
    <xf numFmtId="0" fontId="63" fillId="0" borderId="14" xfId="0" applyNumberFormat="1" applyFont="1" applyFill="1" applyBorder="1" applyAlignment="1">
      <alignment horizontal="justify" wrapText="1"/>
    </xf>
    <xf numFmtId="0" fontId="63" fillId="0" borderId="14" xfId="0" applyNumberFormat="1" applyFont="1" applyFill="1" applyBorder="1" applyAlignment="1">
      <alignment horizontal="justify" vertical="top" wrapText="1"/>
    </xf>
    <xf numFmtId="49" fontId="63" fillId="0" borderId="16" xfId="0" applyNumberFormat="1" applyFont="1" applyFill="1" applyBorder="1" applyAlignment="1">
      <alignment horizontal="center" vertical="top" wrapText="1"/>
    </xf>
    <xf numFmtId="0" fontId="67" fillId="0" borderId="13" xfId="0" applyFont="1" applyFill="1" applyBorder="1" applyAlignment="1">
      <alignment horizontal="center" vertical="top" wrapText="1"/>
    </xf>
    <xf numFmtId="49" fontId="63" fillId="0" borderId="18" xfId="0" applyNumberFormat="1"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8" xfId="0" applyFont="1" applyFill="1" applyBorder="1" applyAlignment="1">
      <alignment horizontal="center" vertical="top" wrapText="1"/>
    </xf>
    <xf numFmtId="0" fontId="61" fillId="0" borderId="13" xfId="0" applyFont="1" applyFill="1" applyBorder="1" applyAlignment="1">
      <alignment horizontal="center" vertical="top" wrapText="1"/>
    </xf>
    <xf numFmtId="0" fontId="59" fillId="0" borderId="0" xfId="0" applyFont="1" applyFill="1" applyAlignment="1">
      <alignment horizontal="right" wrapText="1"/>
    </xf>
    <xf numFmtId="0" fontId="70" fillId="0" borderId="0" xfId="0" applyFont="1" applyFill="1" applyAlignment="1">
      <alignment/>
    </xf>
    <xf numFmtId="0" fontId="71" fillId="0" borderId="0" xfId="0" applyFont="1" applyFill="1" applyAlignment="1">
      <alignment/>
    </xf>
    <xf numFmtId="0" fontId="61" fillId="0" borderId="14" xfId="0" applyFont="1" applyFill="1" applyBorder="1" applyAlignment="1">
      <alignment wrapText="1"/>
    </xf>
    <xf numFmtId="49" fontId="63" fillId="0" borderId="14" xfId="0" applyNumberFormat="1" applyFont="1" applyFill="1" applyBorder="1" applyAlignment="1">
      <alignment vertical="top" wrapText="1"/>
    </xf>
    <xf numFmtId="0" fontId="61" fillId="0" borderId="14" xfId="0" applyFont="1" applyFill="1" applyBorder="1" applyAlignment="1">
      <alignment vertical="top" wrapText="1"/>
    </xf>
    <xf numFmtId="0" fontId="63" fillId="0" borderId="19" xfId="0" applyFont="1" applyFill="1" applyBorder="1" applyAlignment="1">
      <alignment wrapText="1"/>
    </xf>
    <xf numFmtId="0" fontId="62" fillId="0" borderId="19" xfId="0" applyFont="1" applyFill="1" applyBorder="1" applyAlignment="1">
      <alignment wrapText="1"/>
    </xf>
    <xf numFmtId="0" fontId="63" fillId="0" borderId="13" xfId="0" applyFont="1" applyBorder="1" applyAlignment="1">
      <alignment wrapText="1"/>
    </xf>
    <xf numFmtId="49" fontId="63" fillId="0" borderId="13" xfId="0" applyNumberFormat="1" applyFont="1" applyBorder="1" applyAlignment="1">
      <alignment horizontal="center" vertical="top" wrapText="1"/>
    </xf>
    <xf numFmtId="1" fontId="63" fillId="0" borderId="13" xfId="0" applyNumberFormat="1" applyFont="1" applyBorder="1" applyAlignment="1">
      <alignment horizontal="center" vertical="top" wrapText="1"/>
    </xf>
    <xf numFmtId="0" fontId="62" fillId="0" borderId="13" xfId="0" applyFont="1" applyBorder="1" applyAlignment="1">
      <alignment vertical="top" wrapText="1"/>
    </xf>
    <xf numFmtId="0" fontId="62" fillId="0" borderId="13" xfId="0" applyFont="1" applyBorder="1" applyAlignment="1">
      <alignment horizontal="center" vertical="top" wrapText="1"/>
    </xf>
    <xf numFmtId="1" fontId="63" fillId="0" borderId="13" xfId="0" applyNumberFormat="1" applyFont="1" applyFill="1" applyBorder="1" applyAlignment="1">
      <alignment horizontal="center" vertical="top" wrapText="1"/>
    </xf>
    <xf numFmtId="0" fontId="64" fillId="0" borderId="13" xfId="0" applyFont="1" applyFill="1" applyBorder="1" applyAlignment="1">
      <alignment vertical="top" wrapText="1"/>
    </xf>
    <xf numFmtId="0" fontId="61" fillId="0" borderId="13" xfId="0" applyFont="1" applyBorder="1" applyAlignment="1">
      <alignment horizontal="center" vertical="top" wrapText="1"/>
    </xf>
    <xf numFmtId="49" fontId="63" fillId="0" borderId="16" xfId="0" applyNumberFormat="1"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8" xfId="0" applyFont="1" applyFill="1" applyBorder="1" applyAlignment="1">
      <alignment horizontal="center" vertical="top" wrapText="1"/>
    </xf>
    <xf numFmtId="0" fontId="61" fillId="0" borderId="13" xfId="0" applyFont="1" applyFill="1" applyBorder="1" applyAlignment="1">
      <alignment horizontal="center" vertical="top" wrapText="1"/>
    </xf>
    <xf numFmtId="0" fontId="61" fillId="0" borderId="14" xfId="0" applyFont="1" applyFill="1" applyBorder="1" applyAlignment="1">
      <alignment horizontal="center" vertical="top" wrapText="1"/>
    </xf>
    <xf numFmtId="49" fontId="63" fillId="0" borderId="17" xfId="0" applyNumberFormat="1" applyFont="1" applyFill="1" applyBorder="1" applyAlignment="1">
      <alignment horizontal="center" vertical="top" wrapText="1"/>
    </xf>
    <xf numFmtId="0" fontId="63" fillId="0" borderId="18" xfId="0" applyFont="1" applyFill="1" applyBorder="1" applyAlignment="1">
      <alignment horizontal="justify" vertical="top" wrapText="1"/>
    </xf>
    <xf numFmtId="49" fontId="63" fillId="0" borderId="20" xfId="0" applyNumberFormat="1" applyFont="1" applyFill="1" applyBorder="1" applyAlignment="1">
      <alignment horizontal="center" vertical="top" wrapText="1"/>
    </xf>
    <xf numFmtId="49" fontId="63" fillId="0" borderId="16" xfId="0" applyNumberFormat="1"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8" xfId="0" applyFont="1" applyFill="1" applyBorder="1" applyAlignment="1">
      <alignment wrapText="1"/>
    </xf>
    <xf numFmtId="4" fontId="64" fillId="0" borderId="13" xfId="0" applyNumberFormat="1" applyFont="1" applyFill="1" applyBorder="1" applyAlignment="1">
      <alignment horizontal="center" vertical="top"/>
    </xf>
    <xf numFmtId="49" fontId="63" fillId="0" borderId="16" xfId="0" applyNumberFormat="1"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NumberFormat="1" applyFont="1" applyFill="1" applyBorder="1" applyAlignment="1">
      <alignment wrapText="1"/>
    </xf>
    <xf numFmtId="0" fontId="61" fillId="0" borderId="13" xfId="0" applyFont="1" applyFill="1" applyBorder="1" applyAlignment="1">
      <alignment horizontal="center" vertical="top" wrapText="1"/>
    </xf>
    <xf numFmtId="0" fontId="5" fillId="0" borderId="13" xfId="0" applyFont="1" applyFill="1" applyBorder="1" applyAlignment="1">
      <alignment vertical="top" wrapText="1"/>
    </xf>
    <xf numFmtId="0" fontId="63" fillId="0" borderId="13" xfId="0" applyFont="1" applyBorder="1" applyAlignment="1">
      <alignment wrapText="1"/>
    </xf>
    <xf numFmtId="49" fontId="63" fillId="0" borderId="13" xfId="0" applyNumberFormat="1"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7" fillId="0" borderId="13" xfId="0" applyFont="1" applyFill="1" applyBorder="1" applyAlignment="1">
      <alignment horizontal="center" vertical="top" wrapText="1"/>
    </xf>
    <xf numFmtId="49" fontId="63" fillId="0" borderId="18" xfId="0" applyNumberFormat="1"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8" xfId="0" applyFont="1" applyFill="1" applyBorder="1" applyAlignment="1">
      <alignment horizontal="center" vertical="top" wrapText="1"/>
    </xf>
    <xf numFmtId="0" fontId="61" fillId="0" borderId="13" xfId="0" applyFont="1" applyFill="1" applyBorder="1" applyAlignment="1">
      <alignment horizontal="center" vertical="top" wrapText="1"/>
    </xf>
    <xf numFmtId="4" fontId="64" fillId="0" borderId="14" xfId="0" applyNumberFormat="1" applyFont="1" applyFill="1" applyBorder="1" applyAlignment="1">
      <alignment horizontal="center" vertical="top" wrapText="1"/>
    </xf>
    <xf numFmtId="4" fontId="64" fillId="0" borderId="18" xfId="0" applyNumberFormat="1" applyFont="1" applyFill="1" applyBorder="1" applyAlignment="1">
      <alignment horizontal="center" vertical="top" wrapText="1"/>
    </xf>
    <xf numFmtId="49" fontId="63" fillId="0" borderId="14" xfId="0" applyNumberFormat="1" applyFont="1" applyFill="1" applyBorder="1" applyAlignment="1">
      <alignment horizontal="center" vertical="top" wrapText="1"/>
    </xf>
    <xf numFmtId="0" fontId="63" fillId="0" borderId="18" xfId="0" applyFont="1" applyFill="1" applyBorder="1" applyAlignment="1">
      <alignment horizontal="center" vertical="top" wrapText="1"/>
    </xf>
    <xf numFmtId="0" fontId="60" fillId="0" borderId="0" xfId="0" applyFont="1" applyFill="1" applyAlignment="1">
      <alignment horizontal="right" indent="15"/>
    </xf>
    <xf numFmtId="0" fontId="59" fillId="0" borderId="0" xfId="0" applyFont="1" applyFill="1" applyAlignment="1">
      <alignment horizontal="right"/>
    </xf>
    <xf numFmtId="0" fontId="72" fillId="0" borderId="13" xfId="0" applyFont="1" applyFill="1" applyBorder="1" applyAlignment="1">
      <alignment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4" fillId="0" borderId="13" xfId="0" applyFont="1" applyFill="1" applyBorder="1" applyAlignment="1">
      <alignment wrapText="1"/>
    </xf>
    <xf numFmtId="0" fontId="61" fillId="0" borderId="13" xfId="0"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2" fillId="0" borderId="13" xfId="0" applyFont="1" applyBorder="1" applyAlignment="1">
      <alignment horizontal="center" vertical="top" wrapText="1"/>
    </xf>
    <xf numFmtId="0" fontId="59" fillId="0" borderId="0" xfId="0" applyFont="1" applyFill="1" applyAlignment="1">
      <alignment horizontal="right" wrapText="1"/>
    </xf>
    <xf numFmtId="0" fontId="65" fillId="0" borderId="13" xfId="0" applyFont="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 fontId="65" fillId="0" borderId="13" xfId="0" applyNumberFormat="1" applyFont="1" applyBorder="1" applyAlignment="1">
      <alignment horizontal="center" vertical="top" wrapText="1"/>
    </xf>
    <xf numFmtId="0" fontId="61" fillId="0" borderId="13" xfId="0" applyFont="1" applyBorder="1" applyAlignment="1">
      <alignment horizontal="center" vertical="top" wrapText="1"/>
    </xf>
    <xf numFmtId="0" fontId="62" fillId="0" borderId="13" xfId="0" applyFont="1" applyBorder="1" applyAlignment="1">
      <alignment horizontal="center" vertical="top" wrapText="1"/>
    </xf>
    <xf numFmtId="0" fontId="63" fillId="0" borderId="13" xfId="0" applyFont="1" applyBorder="1" applyAlignment="1">
      <alignment horizontal="center" vertical="top" wrapText="1"/>
    </xf>
    <xf numFmtId="0" fontId="63" fillId="0" borderId="21" xfId="0" applyFont="1" applyBorder="1" applyAlignment="1">
      <alignment horizontal="center" vertical="top" wrapText="1"/>
    </xf>
    <xf numFmtId="4" fontId="68" fillId="0" borderId="13" xfId="0" applyNumberFormat="1" applyFont="1" applyBorder="1" applyAlignment="1">
      <alignment horizontal="center" vertical="top" wrapText="1"/>
    </xf>
    <xf numFmtId="4" fontId="68" fillId="0" borderId="18" xfId="0" applyNumberFormat="1" applyFont="1" applyBorder="1" applyAlignment="1">
      <alignment horizontal="center" vertical="top" wrapText="1"/>
    </xf>
    <xf numFmtId="0" fontId="62" fillId="0" borderId="13" xfId="0" applyFont="1" applyBorder="1" applyAlignment="1">
      <alignment horizontal="justify" vertical="top" wrapText="1"/>
    </xf>
    <xf numFmtId="0" fontId="63" fillId="0" borderId="13" xfId="0" applyFont="1" applyBorder="1" applyAlignment="1">
      <alignment horizontal="justify" vertical="top" wrapText="1"/>
    </xf>
    <xf numFmtId="4" fontId="65" fillId="0" borderId="13" xfId="0" applyNumberFormat="1" applyFont="1" applyBorder="1" applyAlignment="1">
      <alignment horizontal="center" vertical="top"/>
    </xf>
    <xf numFmtId="0" fontId="62" fillId="0" borderId="18" xfId="0" applyFont="1" applyBorder="1" applyAlignment="1">
      <alignment horizontal="center" vertical="top" wrapText="1"/>
    </xf>
    <xf numFmtId="0" fontId="62" fillId="0" borderId="22" xfId="0" applyFont="1" applyBorder="1" applyAlignment="1">
      <alignment horizontal="justify" vertical="top" wrapText="1"/>
    </xf>
    <xf numFmtId="4" fontId="73" fillId="0" borderId="18" xfId="0" applyNumberFormat="1" applyFont="1" applyBorder="1" applyAlignment="1">
      <alignment horizontal="center" vertical="top" wrapText="1"/>
    </xf>
    <xf numFmtId="49" fontId="63" fillId="0" borderId="13" xfId="0" applyNumberFormat="1"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4" fillId="0" borderId="13" xfId="0" applyFont="1" applyBorder="1" applyAlignment="1">
      <alignment wrapText="1"/>
    </xf>
    <xf numFmtId="4" fontId="64" fillId="0" borderId="14" xfId="0" applyNumberFormat="1" applyFont="1" applyFill="1" applyBorder="1" applyAlignment="1">
      <alignment horizontal="center" vertical="top" wrapText="1"/>
    </xf>
    <xf numFmtId="4" fontId="64" fillId="0" borderId="18" xfId="0" applyNumberFormat="1" applyFont="1" applyFill="1" applyBorder="1" applyAlignment="1">
      <alignment horizontal="center" vertical="top" wrapText="1"/>
    </xf>
    <xf numFmtId="4" fontId="64" fillId="0" borderId="13" xfId="0" applyNumberFormat="1" applyFont="1" applyBorder="1" applyAlignment="1">
      <alignment horizontal="center" vertical="top" wrapText="1"/>
    </xf>
    <xf numFmtId="49" fontId="63" fillId="0" borderId="13" xfId="0" applyNumberFormat="1" applyFont="1" applyBorder="1" applyAlignment="1">
      <alignment horizontal="center" vertical="top" wrapText="1"/>
    </xf>
    <xf numFmtId="0" fontId="63" fillId="0" borderId="13" xfId="0" applyFont="1" applyBorder="1" applyAlignment="1">
      <alignment wrapText="1"/>
    </xf>
    <xf numFmtId="49" fontId="67" fillId="0" borderId="23" xfId="35" applyFont="1" applyFill="1" applyBorder="1" applyAlignment="1" applyProtection="1">
      <alignment horizontal="center" vertical="top"/>
      <protection/>
    </xf>
    <xf numFmtId="0" fontId="73" fillId="0" borderId="13" xfId="33" applyNumberFormat="1" applyFont="1" applyFill="1" applyBorder="1" applyAlignment="1" applyProtection="1">
      <alignment horizontal="left" vertical="top" wrapText="1"/>
      <protection/>
    </xf>
    <xf numFmtId="49" fontId="61" fillId="0" borderId="23" xfId="35" applyFont="1" applyFill="1" applyBorder="1" applyAlignment="1" applyProtection="1">
      <alignment horizontal="center" vertical="top"/>
      <protection/>
    </xf>
    <xf numFmtId="0" fontId="68" fillId="0" borderId="13" xfId="33" applyNumberFormat="1" applyFont="1" applyFill="1" applyBorder="1" applyAlignment="1" applyProtection="1">
      <alignment horizontal="left" vertical="top" wrapText="1"/>
      <protection/>
    </xf>
    <xf numFmtId="0" fontId="63" fillId="0" borderId="13" xfId="0" applyFont="1" applyBorder="1" applyAlignment="1">
      <alignment horizontal="center" vertical="top" wrapText="1"/>
    </xf>
    <xf numFmtId="4" fontId="68" fillId="0" borderId="18" xfId="0" applyNumberFormat="1" applyFont="1" applyBorder="1" applyAlignment="1">
      <alignment horizontal="center" vertical="top" wrapText="1"/>
    </xf>
    <xf numFmtId="0" fontId="63" fillId="0" borderId="13" xfId="0" applyFont="1" applyBorder="1" applyAlignment="1">
      <alignment horizontal="justify" vertical="top" wrapText="1"/>
    </xf>
    <xf numFmtId="0" fontId="65" fillId="0" borderId="13" xfId="0" applyFont="1" applyFill="1" applyBorder="1" applyAlignment="1">
      <alignment wrapText="1"/>
    </xf>
    <xf numFmtId="49" fontId="61" fillId="0" borderId="13" xfId="35" applyFont="1" applyFill="1" applyBorder="1" applyProtection="1">
      <alignment horizontal="center"/>
      <protection/>
    </xf>
    <xf numFmtId="0" fontId="68" fillId="0" borderId="13" xfId="33" applyNumberFormat="1" applyFont="1" applyFill="1" applyBorder="1" applyAlignment="1" applyProtection="1">
      <alignment wrapText="1"/>
      <protection/>
    </xf>
    <xf numFmtId="4" fontId="68" fillId="0" borderId="13" xfId="33" applyNumberFormat="1" applyFont="1" applyFill="1" applyBorder="1" applyAlignment="1" applyProtection="1">
      <alignment horizontal="center" vertical="top" wrapText="1"/>
      <protection/>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4" fillId="0" borderId="16" xfId="0" applyFont="1" applyFill="1" applyBorder="1" applyAlignment="1">
      <alignment vertical="top" wrapText="1"/>
    </xf>
    <xf numFmtId="4" fontId="65" fillId="0" borderId="13" xfId="0" applyNumberFormat="1" applyFont="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0" fontId="63" fillId="34" borderId="13" xfId="0" applyFont="1" applyFill="1" applyBorder="1" applyAlignment="1">
      <alignment wrapText="1"/>
    </xf>
    <xf numFmtId="0" fontId="63" fillId="34" borderId="13" xfId="0" applyFont="1" applyFill="1" applyBorder="1" applyAlignment="1">
      <alignment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4" fontId="65" fillId="0" borderId="13" xfId="0" applyNumberFormat="1" applyFont="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Border="1" applyAlignment="1">
      <alignment horizontal="center" vertical="top" wrapText="1"/>
    </xf>
    <xf numFmtId="0" fontId="63" fillId="0" borderId="13" xfId="0" applyFont="1" applyBorder="1" applyAlignment="1">
      <alignment wrapText="1"/>
    </xf>
    <xf numFmtId="4" fontId="64" fillId="0" borderId="13" xfId="0" applyNumberFormat="1" applyFont="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0" fontId="63" fillId="0" borderId="13" xfId="0" applyFont="1" applyFill="1" applyBorder="1" applyAlignment="1">
      <alignment vertical="center"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59" fillId="0" borderId="0" xfId="0" applyFont="1" applyAlignment="1">
      <alignment wrapText="1" shrinkToFit="1"/>
    </xf>
    <xf numFmtId="0" fontId="72" fillId="0" borderId="0" xfId="0" applyFont="1" applyAlignment="1">
      <alignment horizontal="right"/>
    </xf>
    <xf numFmtId="0" fontId="59" fillId="0" borderId="0" xfId="0" applyFont="1" applyAlignment="1">
      <alignment horizontal="right"/>
    </xf>
    <xf numFmtId="0" fontId="74" fillId="0" borderId="14" xfId="0" applyFont="1" applyBorder="1" applyAlignment="1">
      <alignment vertical="top" wrapText="1"/>
    </xf>
    <xf numFmtId="0" fontId="63" fillId="0" borderId="17" xfId="0" applyFont="1" applyBorder="1" applyAlignment="1">
      <alignment vertical="top" wrapText="1"/>
    </xf>
    <xf numFmtId="0" fontId="64" fillId="0" borderId="13" xfId="0" applyFont="1" applyBorder="1" applyAlignment="1">
      <alignment vertical="top" wrapText="1"/>
    </xf>
    <xf numFmtId="0" fontId="64" fillId="0" borderId="13" xfId="0" applyFont="1" applyBorder="1" applyAlignment="1">
      <alignment horizontal="center" vertical="top"/>
    </xf>
    <xf numFmtId="0" fontId="0" fillId="0" borderId="13" xfId="0" applyBorder="1" applyAlignment="1">
      <alignment/>
    </xf>
    <xf numFmtId="0" fontId="64" fillId="0" borderId="13" xfId="0" applyFont="1" applyBorder="1" applyAlignment="1">
      <alignment horizontal="left" vertical="top" wrapText="1"/>
    </xf>
    <xf numFmtId="1" fontId="64" fillId="0" borderId="13" xfId="0" applyNumberFormat="1" applyFont="1" applyBorder="1" applyAlignment="1">
      <alignment horizontal="center" vertical="top" wrapText="1"/>
    </xf>
    <xf numFmtId="164" fontId="64" fillId="0" borderId="13" xfId="0" applyNumberFormat="1" applyFont="1" applyBorder="1" applyAlignment="1">
      <alignment horizontal="center" vertical="top" wrapText="1"/>
    </xf>
    <xf numFmtId="0" fontId="64" fillId="0" borderId="18" xfId="0" applyFont="1" applyBorder="1" applyAlignment="1">
      <alignment horizontal="left" vertical="top" wrapText="1"/>
    </xf>
    <xf numFmtId="0" fontId="65" fillId="0" borderId="18" xfId="0" applyFont="1" applyBorder="1" applyAlignment="1">
      <alignment/>
    </xf>
    <xf numFmtId="164" fontId="62" fillId="0" borderId="13" xfId="0" applyNumberFormat="1" applyFont="1" applyBorder="1" applyAlignment="1">
      <alignment horizontal="center"/>
    </xf>
    <xf numFmtId="2" fontId="65" fillId="0" borderId="13" xfId="0" applyNumberFormat="1" applyFont="1" applyBorder="1" applyAlignment="1">
      <alignment horizontal="center"/>
    </xf>
    <xf numFmtId="2" fontId="0" fillId="0" borderId="0" xfId="0" applyNumberFormat="1" applyAlignment="1">
      <alignment/>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 fontId="68" fillId="34" borderId="13" xfId="36" applyNumberFormat="1" applyFont="1" applyFill="1" applyBorder="1" applyAlignment="1" applyProtection="1">
      <alignment horizontal="center" vertical="top" shrinkToFit="1"/>
      <protection/>
    </xf>
    <xf numFmtId="4" fontId="64" fillId="0" borderId="13" xfId="0" applyNumberFormat="1" applyFont="1" applyBorder="1" applyAlignment="1">
      <alignment horizontal="center" vertical="top" wrapText="1"/>
    </xf>
    <xf numFmtId="4" fontId="65" fillId="0" borderId="13" xfId="0" applyNumberFormat="1" applyFont="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 fontId="64" fillId="0" borderId="14" xfId="0" applyNumberFormat="1" applyFont="1" applyFill="1" applyBorder="1" applyAlignment="1">
      <alignment horizontal="center" vertical="top" wrapText="1"/>
    </xf>
    <xf numFmtId="0" fontId="59" fillId="0" borderId="0" xfId="0" applyFont="1" applyAlignment="1">
      <alignment horizontal="right" wrapText="1"/>
    </xf>
    <xf numFmtId="0" fontId="59" fillId="0" borderId="0" xfId="0" applyFont="1" applyAlignment="1">
      <alignment wrapText="1"/>
    </xf>
    <xf numFmtId="49" fontId="64" fillId="0" borderId="13" xfId="0" applyNumberFormat="1" applyFont="1" applyBorder="1" applyAlignment="1">
      <alignment horizontal="center" vertical="top" wrapText="1"/>
    </xf>
    <xf numFmtId="0" fontId="64" fillId="0" borderId="13" xfId="0" applyFont="1" applyBorder="1" applyAlignment="1">
      <alignment horizontal="center" vertical="top" wrapText="1"/>
    </xf>
    <xf numFmtId="0" fontId="63" fillId="0" borderId="17" xfId="0" applyFont="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4" fontId="64" fillId="0" borderId="13" xfId="0" applyNumberFormat="1" applyFont="1" applyBorder="1" applyAlignment="1">
      <alignment horizontal="center" vertical="top" wrapText="1"/>
    </xf>
    <xf numFmtId="4" fontId="68" fillId="34" borderId="13" xfId="36" applyNumberFormat="1" applyFont="1" applyFill="1" applyBorder="1" applyAlignment="1" applyProtection="1">
      <alignment horizontal="center" vertical="top" shrinkToFit="1"/>
      <protection/>
    </xf>
    <xf numFmtId="4" fontId="65" fillId="0" borderId="13" xfId="0" applyNumberFormat="1" applyFont="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 fontId="64" fillId="0" borderId="13" xfId="0" applyNumberFormat="1" applyFont="1" applyBorder="1" applyAlignment="1">
      <alignment horizontal="center" vertical="top" wrapText="1"/>
    </xf>
    <xf numFmtId="1" fontId="63" fillId="0" borderId="13" xfId="0" applyNumberFormat="1" applyFont="1" applyBorder="1" applyAlignment="1">
      <alignment horizontal="center" vertical="top" wrapText="1"/>
    </xf>
    <xf numFmtId="0" fontId="63" fillId="0" borderId="13" xfId="0" applyFont="1" applyBorder="1" applyAlignment="1">
      <alignment wrapText="1"/>
    </xf>
    <xf numFmtId="4" fontId="64" fillId="0" borderId="13" xfId="0" applyNumberFormat="1" applyFont="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 fontId="65" fillId="0" borderId="13" xfId="0" applyNumberFormat="1" applyFont="1" applyBorder="1" applyAlignment="1">
      <alignment horizontal="center" vertical="top" wrapText="1"/>
    </xf>
    <xf numFmtId="0" fontId="63" fillId="0" borderId="13" xfId="0" applyFont="1" applyFill="1" applyBorder="1" applyAlignment="1">
      <alignment horizontal="center" vertical="top" wrapText="1"/>
    </xf>
    <xf numFmtId="1" fontId="63" fillId="0" borderId="13" xfId="0" applyNumberFormat="1" applyFont="1" applyBorder="1" applyAlignment="1">
      <alignment horizontal="center" vertical="top" wrapText="1"/>
    </xf>
    <xf numFmtId="4" fontId="65" fillId="0" borderId="13" xfId="0" applyNumberFormat="1" applyFont="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3" xfId="0"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4" fontId="68" fillId="34" borderId="14" xfId="36" applyNumberFormat="1" applyFont="1" applyFill="1" applyBorder="1" applyAlignment="1" applyProtection="1">
      <alignment horizontal="center" vertical="top" shrinkToFit="1"/>
      <protection/>
    </xf>
    <xf numFmtId="4" fontId="68" fillId="34" borderId="18" xfId="36" applyNumberFormat="1" applyFont="1" applyFill="1" applyBorder="1" applyAlignment="1" applyProtection="1">
      <alignment horizontal="center" vertical="top" shrinkToFit="1"/>
      <protection/>
    </xf>
    <xf numFmtId="4" fontId="64" fillId="0" borderId="14" xfId="0" applyNumberFormat="1" applyFont="1" applyBorder="1" applyAlignment="1">
      <alignment horizontal="center" vertical="top"/>
    </xf>
    <xf numFmtId="4" fontId="64" fillId="0" borderId="18" xfId="0" applyNumberFormat="1" applyFont="1" applyBorder="1" applyAlignment="1">
      <alignment horizontal="center" vertical="top"/>
    </xf>
    <xf numFmtId="49" fontId="63" fillId="0" borderId="13" xfId="0" applyNumberFormat="1" applyFont="1" applyBorder="1" applyAlignment="1">
      <alignment horizontal="center" vertical="top" wrapText="1"/>
    </xf>
    <xf numFmtId="0" fontId="63" fillId="0" borderId="13" xfId="0" applyFont="1" applyBorder="1" applyAlignment="1">
      <alignment wrapText="1"/>
    </xf>
    <xf numFmtId="0" fontId="65" fillId="0" borderId="0" xfId="0" applyFont="1" applyAlignment="1">
      <alignment horizontal="center" wrapText="1"/>
    </xf>
    <xf numFmtId="4" fontId="68" fillId="34" borderId="13" xfId="36" applyNumberFormat="1" applyFont="1" applyFill="1" applyBorder="1" applyAlignment="1" applyProtection="1">
      <alignment horizontal="center" vertical="top" shrinkToFit="1"/>
      <protection/>
    </xf>
    <xf numFmtId="4" fontId="64" fillId="0" borderId="14" xfId="0" applyNumberFormat="1" applyFont="1" applyBorder="1" applyAlignment="1">
      <alignment horizontal="center" vertical="top" wrapText="1"/>
    </xf>
    <xf numFmtId="4" fontId="64" fillId="0" borderId="18" xfId="0" applyNumberFormat="1" applyFont="1" applyBorder="1" applyAlignment="1">
      <alignment horizontal="center" vertical="top" wrapText="1"/>
    </xf>
    <xf numFmtId="0" fontId="59" fillId="0" borderId="0" xfId="0" applyFont="1" applyAlignment="1">
      <alignment horizontal="right" wrapText="1"/>
    </xf>
    <xf numFmtId="0" fontId="59" fillId="0" borderId="0" xfId="0" applyFont="1" applyAlignment="1">
      <alignment horizontal="right" wrapText="1" shrinkToFit="1"/>
    </xf>
    <xf numFmtId="1" fontId="63" fillId="0" borderId="13" xfId="0" applyNumberFormat="1" applyFont="1" applyBorder="1" applyAlignment="1">
      <alignment horizontal="center" vertical="top" wrapText="1"/>
    </xf>
    <xf numFmtId="4" fontId="64" fillId="0" borderId="13" xfId="0" applyNumberFormat="1" applyFont="1" applyBorder="1" applyAlignment="1">
      <alignment horizontal="center" vertical="top" wrapText="1"/>
    </xf>
    <xf numFmtId="0" fontId="75" fillId="0" borderId="0" xfId="0" applyFont="1" applyAlignment="1">
      <alignment horizontal="center" wrapText="1"/>
    </xf>
    <xf numFmtId="0" fontId="63" fillId="0" borderId="24" xfId="0" applyFont="1" applyBorder="1" applyAlignment="1">
      <alignment horizontal="right" wrapText="1"/>
    </xf>
    <xf numFmtId="0" fontId="72" fillId="0" borderId="0" xfId="0" applyFont="1" applyAlignment="1">
      <alignment horizontal="center" wrapText="1"/>
    </xf>
    <xf numFmtId="0" fontId="49" fillId="0" borderId="0" xfId="0" applyFont="1" applyAlignment="1">
      <alignment horizontal="center" wrapText="1"/>
    </xf>
    <xf numFmtId="0" fontId="59" fillId="0" borderId="0" xfId="0" applyFont="1" applyAlignment="1">
      <alignment wrapText="1"/>
    </xf>
    <xf numFmtId="0" fontId="63" fillId="0" borderId="14" xfId="0" applyFont="1" applyBorder="1" applyAlignment="1">
      <alignment horizontal="center" vertical="top" wrapText="1"/>
    </xf>
    <xf numFmtId="0" fontId="63" fillId="0" borderId="18" xfId="0" applyFont="1" applyBorder="1" applyAlignment="1">
      <alignment horizontal="center" vertical="top" wrapText="1"/>
    </xf>
    <xf numFmtId="0" fontId="63" fillId="0" borderId="25" xfId="0" applyFont="1" applyBorder="1" applyAlignment="1">
      <alignment horizontal="justify" vertical="top" wrapText="1"/>
    </xf>
    <xf numFmtId="0" fontId="63" fillId="0" borderId="22" xfId="0" applyFont="1" applyBorder="1" applyAlignment="1">
      <alignment horizontal="justify" vertical="top" wrapText="1"/>
    </xf>
    <xf numFmtId="4" fontId="68" fillId="0" borderId="14" xfId="0" applyNumberFormat="1" applyFont="1" applyBorder="1" applyAlignment="1">
      <alignment horizontal="center" vertical="top" wrapText="1"/>
    </xf>
    <xf numFmtId="4" fontId="68" fillId="0" borderId="18" xfId="0" applyNumberFormat="1" applyFont="1" applyBorder="1" applyAlignment="1">
      <alignment horizontal="center" vertical="top" wrapText="1"/>
    </xf>
    <xf numFmtId="0" fontId="62" fillId="0" borderId="13" xfId="0" applyFont="1" applyBorder="1" applyAlignment="1">
      <alignment horizontal="center" vertical="top" wrapText="1"/>
    </xf>
    <xf numFmtId="0" fontId="62" fillId="0" borderId="15" xfId="0" applyFont="1" applyBorder="1" applyAlignment="1">
      <alignment horizontal="justify" vertical="top" wrapText="1"/>
    </xf>
    <xf numFmtId="4" fontId="73" fillId="0" borderId="13" xfId="0" applyNumberFormat="1" applyFont="1" applyBorder="1" applyAlignment="1">
      <alignment horizontal="center" vertical="top" wrapText="1"/>
    </xf>
    <xf numFmtId="2" fontId="73" fillId="0" borderId="13" xfId="0" applyNumberFormat="1" applyFont="1" applyBorder="1" applyAlignment="1">
      <alignment horizontal="center" vertical="top" wrapText="1"/>
    </xf>
    <xf numFmtId="0" fontId="63" fillId="0" borderId="13" xfId="0" applyFont="1" applyBorder="1" applyAlignment="1">
      <alignment horizontal="center" vertical="top" wrapText="1"/>
    </xf>
    <xf numFmtId="0" fontId="63" fillId="0" borderId="15" xfId="0" applyFont="1" applyBorder="1" applyAlignment="1">
      <alignment horizontal="justify" vertical="top" wrapText="1"/>
    </xf>
    <xf numFmtId="0" fontId="59" fillId="0" borderId="0" xfId="0" applyFont="1" applyBorder="1" applyAlignment="1">
      <alignment horizontal="right" wrapText="1"/>
    </xf>
    <xf numFmtId="0" fontId="0" fillId="0" borderId="0" xfId="0" applyBorder="1" applyAlignment="1">
      <alignment wrapText="1"/>
    </xf>
    <xf numFmtId="0" fontId="63" fillId="0" borderId="17" xfId="0" applyFont="1" applyBorder="1" applyAlignment="1">
      <alignment horizontal="center" vertical="top" wrapText="1"/>
    </xf>
    <xf numFmtId="0" fontId="63" fillId="0" borderId="21" xfId="0" applyFont="1" applyBorder="1" applyAlignment="1">
      <alignment horizontal="center" vertical="top" wrapText="1"/>
    </xf>
    <xf numFmtId="0" fontId="59" fillId="0" borderId="0" xfId="0" applyFont="1" applyFill="1" applyAlignment="1">
      <alignment horizontal="right" wrapText="1"/>
    </xf>
    <xf numFmtId="0" fontId="76" fillId="0" borderId="24" xfId="0" applyFont="1" applyFill="1" applyBorder="1" applyAlignment="1">
      <alignment horizontal="right" wrapText="1"/>
    </xf>
    <xf numFmtId="0" fontId="77" fillId="0" borderId="0" xfId="0" applyFont="1" applyFill="1" applyAlignment="1">
      <alignment horizontal="center" wrapText="1"/>
    </xf>
    <xf numFmtId="0" fontId="67" fillId="0" borderId="13" xfId="0" applyFont="1" applyFill="1" applyBorder="1" applyAlignment="1">
      <alignment horizontal="center" vertical="top" wrapText="1"/>
    </xf>
    <xf numFmtId="0" fontId="62" fillId="0" borderId="14" xfId="0" applyFont="1" applyFill="1" applyBorder="1" applyAlignment="1">
      <alignment horizontal="center" vertical="top" wrapText="1"/>
    </xf>
    <xf numFmtId="0" fontId="62" fillId="0" borderId="18" xfId="0" applyFont="1" applyFill="1" applyBorder="1" applyAlignment="1">
      <alignment horizontal="center" vertical="top" wrapText="1"/>
    </xf>
    <xf numFmtId="4" fontId="64" fillId="0" borderId="14" xfId="0" applyNumberFormat="1" applyFont="1" applyFill="1" applyBorder="1" applyAlignment="1">
      <alignment horizontal="center" vertical="top" wrapText="1"/>
    </xf>
    <xf numFmtId="4" fontId="64" fillId="0" borderId="18" xfId="0" applyNumberFormat="1" applyFont="1" applyFill="1" applyBorder="1" applyAlignment="1">
      <alignment horizontal="center" vertical="top" wrapText="1"/>
    </xf>
    <xf numFmtId="4" fontId="64" fillId="0" borderId="14" xfId="0" applyNumberFormat="1" applyFont="1" applyFill="1" applyBorder="1" applyAlignment="1">
      <alignment horizontal="center" vertical="top"/>
    </xf>
    <xf numFmtId="4" fontId="64" fillId="0" borderId="18" xfId="0" applyNumberFormat="1" applyFont="1" applyFill="1" applyBorder="1" applyAlignment="1">
      <alignment horizontal="center" vertical="top"/>
    </xf>
    <xf numFmtId="0" fontId="61" fillId="0" borderId="14" xfId="0" applyFont="1" applyFill="1" applyBorder="1" applyAlignment="1">
      <alignment horizontal="left" wrapText="1"/>
    </xf>
    <xf numFmtId="0" fontId="61" fillId="0" borderId="18" xfId="0" applyFont="1" applyFill="1" applyBorder="1" applyAlignment="1">
      <alignment horizontal="left" wrapText="1"/>
    </xf>
    <xf numFmtId="49" fontId="63" fillId="0" borderId="18" xfId="0" applyNumberFormat="1" applyFont="1" applyFill="1" applyBorder="1" applyAlignment="1">
      <alignment horizontal="center" vertical="top" wrapText="1"/>
    </xf>
    <xf numFmtId="49" fontId="63" fillId="0" borderId="13" xfId="0" applyNumberFormat="1" applyFont="1" applyFill="1" applyBorder="1" applyAlignment="1">
      <alignment horizontal="center" vertical="top" wrapText="1"/>
    </xf>
    <xf numFmtId="0" fontId="61" fillId="0" borderId="18" xfId="0"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Border="1" applyAlignment="1">
      <alignment horizontal="justify" vertical="top" wrapText="1"/>
    </xf>
    <xf numFmtId="4" fontId="65" fillId="0" borderId="13" xfId="0" applyNumberFormat="1" applyFont="1" applyBorder="1" applyAlignment="1">
      <alignment horizontal="center" vertical="top" wrapText="1"/>
    </xf>
    <xf numFmtId="49" fontId="64" fillId="0" borderId="14" xfId="0" applyNumberFormat="1" applyFont="1" applyBorder="1" applyAlignment="1">
      <alignment horizontal="center" vertical="top" wrapText="1"/>
    </xf>
    <xf numFmtId="49" fontId="64" fillId="0" borderId="18" xfId="0" applyNumberFormat="1" applyFont="1" applyBorder="1" applyAlignment="1">
      <alignment horizontal="center" vertical="top" wrapText="1"/>
    </xf>
    <xf numFmtId="49" fontId="65" fillId="0" borderId="13" xfId="0" applyNumberFormat="1" applyFont="1" applyBorder="1" applyAlignment="1">
      <alignment horizontal="center" vertical="top" wrapText="1"/>
    </xf>
    <xf numFmtId="0" fontId="62" fillId="0" borderId="13" xfId="0" applyFont="1" applyBorder="1" applyAlignment="1">
      <alignment horizontal="justify" vertical="top" wrapText="1"/>
    </xf>
    <xf numFmtId="49" fontId="64" fillId="0" borderId="13" xfId="0" applyNumberFormat="1" applyFont="1" applyBorder="1" applyAlignment="1">
      <alignment horizontal="center" vertical="top" wrapText="1"/>
    </xf>
    <xf numFmtId="0" fontId="59" fillId="0" borderId="24" xfId="0" applyFont="1" applyBorder="1" applyAlignment="1">
      <alignment horizontal="right" wrapText="1"/>
    </xf>
    <xf numFmtId="0" fontId="72" fillId="0" borderId="0" xfId="0" applyFont="1" applyFill="1" applyAlignment="1">
      <alignment horizontal="center" wrapText="1"/>
    </xf>
    <xf numFmtId="0" fontId="64" fillId="0" borderId="13" xfId="0" applyFont="1" applyFill="1" applyBorder="1" applyAlignment="1">
      <alignment horizontal="center" vertical="top" wrapText="1"/>
    </xf>
    <xf numFmtId="0" fontId="64" fillId="0" borderId="14" xfId="0" applyFont="1" applyFill="1" applyBorder="1" applyAlignment="1">
      <alignment horizontal="center" vertical="top" wrapText="1"/>
    </xf>
    <xf numFmtId="0" fontId="64" fillId="0" borderId="19" xfId="0" applyFont="1" applyFill="1" applyBorder="1" applyAlignment="1">
      <alignment horizontal="center" vertical="top" wrapText="1"/>
    </xf>
    <xf numFmtId="0" fontId="64" fillId="0" borderId="18" xfId="0" applyFont="1" applyFill="1" applyBorder="1" applyAlignment="1">
      <alignment horizontal="center" vertical="top" wrapText="1"/>
    </xf>
    <xf numFmtId="0" fontId="64" fillId="0" borderId="13" xfId="0" applyFont="1" applyFill="1" applyBorder="1" applyAlignment="1">
      <alignment horizontal="center" wrapText="1"/>
    </xf>
    <xf numFmtId="0" fontId="63" fillId="0" borderId="13" xfId="0" applyFont="1" applyFill="1" applyBorder="1" applyAlignment="1">
      <alignment horizontal="center" vertical="top" wrapText="1"/>
    </xf>
    <xf numFmtId="0" fontId="64" fillId="0" borderId="24" xfId="0" applyFont="1" applyFill="1" applyBorder="1" applyAlignment="1">
      <alignment horizontal="right" wrapText="1"/>
    </xf>
    <xf numFmtId="0" fontId="64" fillId="0" borderId="13" xfId="0" applyFont="1" applyBorder="1" applyAlignment="1">
      <alignment horizontal="center" vertical="top" wrapText="1"/>
    </xf>
    <xf numFmtId="0" fontId="0" fillId="0" borderId="13" xfId="0" applyBorder="1" applyAlignment="1">
      <alignment horizontal="center" vertical="top" wrapText="1"/>
    </xf>
    <xf numFmtId="0" fontId="63" fillId="0" borderId="15" xfId="0" applyFont="1" applyBorder="1" applyAlignment="1">
      <alignment horizontal="center"/>
    </xf>
    <xf numFmtId="0" fontId="63" fillId="0" borderId="26" xfId="0" applyFont="1" applyBorder="1" applyAlignment="1">
      <alignment horizontal="center"/>
    </xf>
    <xf numFmtId="0" fontId="63" fillId="0" borderId="16" xfId="0" applyFont="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32" xfId="34"/>
    <cellStyle name="xl41" xfId="35"/>
    <cellStyle name="xl42" xfId="36"/>
    <cellStyle name="xl45"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138"/>
  <sheetViews>
    <sheetView view="pageBreakPreview" zoomScale="96" zoomScaleSheetLayoutView="96" zoomScalePageLayoutView="0" workbookViewId="0" topLeftCell="A1">
      <selection activeCell="A17" sqref="A17:B138"/>
    </sheetView>
  </sheetViews>
  <sheetFormatPr defaultColWidth="9.140625" defaultRowHeight="15"/>
  <cols>
    <col min="1" max="1" width="23.421875" style="0" customWidth="1"/>
    <col min="2" max="2" width="72.00390625" style="0" customWidth="1"/>
    <col min="3" max="3" width="15.421875" style="0" customWidth="1"/>
    <col min="4" max="4" width="14.28125" style="0" customWidth="1"/>
    <col min="5" max="5" width="15.57421875" style="0" customWidth="1"/>
  </cols>
  <sheetData>
    <row r="1" spans="2:5" ht="15.75">
      <c r="B1" s="335" t="s">
        <v>283</v>
      </c>
      <c r="C1" s="335"/>
      <c r="D1" s="335"/>
      <c r="E1" s="335"/>
    </row>
    <row r="2" spans="2:5" ht="15.75">
      <c r="B2" s="335" t="s">
        <v>0</v>
      </c>
      <c r="C2" s="335"/>
      <c r="D2" s="335"/>
      <c r="E2" s="335"/>
    </row>
    <row r="3" spans="2:5" ht="15.75">
      <c r="B3" s="336" t="s">
        <v>188</v>
      </c>
      <c r="C3" s="336"/>
      <c r="D3" s="336"/>
      <c r="E3" s="336"/>
    </row>
    <row r="4" spans="2:5" ht="15.75">
      <c r="B4" s="335" t="s">
        <v>2</v>
      </c>
      <c r="C4" s="335"/>
      <c r="D4" s="335"/>
      <c r="E4" s="335"/>
    </row>
    <row r="5" spans="2:5" ht="15.75">
      <c r="B5" s="335" t="s">
        <v>1012</v>
      </c>
      <c r="C5" s="335"/>
      <c r="D5" s="335"/>
      <c r="E5" s="335"/>
    </row>
    <row r="6" spans="1:5" ht="15.75" customHeight="1">
      <c r="A6" s="1"/>
      <c r="B6" s="335" t="s">
        <v>179</v>
      </c>
      <c r="C6" s="335"/>
      <c r="D6" s="335"/>
      <c r="E6" s="335"/>
    </row>
    <row r="7" spans="1:5" ht="15.75" customHeight="1">
      <c r="A7" s="1"/>
      <c r="B7" s="335" t="s">
        <v>0</v>
      </c>
      <c r="C7" s="335"/>
      <c r="D7" s="335"/>
      <c r="E7" s="335"/>
    </row>
    <row r="8" spans="1:5" ht="15.75" customHeight="1">
      <c r="A8" s="1"/>
      <c r="B8" s="336" t="s">
        <v>188</v>
      </c>
      <c r="C8" s="336"/>
      <c r="D8" s="336"/>
      <c r="E8" s="336"/>
    </row>
    <row r="9" spans="1:5" ht="15.75" customHeight="1">
      <c r="A9" s="1"/>
      <c r="B9" s="335" t="s">
        <v>2</v>
      </c>
      <c r="C9" s="335"/>
      <c r="D9" s="335"/>
      <c r="E9" s="335"/>
    </row>
    <row r="10" spans="1:5" ht="15.75" customHeight="1">
      <c r="A10" s="1"/>
      <c r="B10" s="335" t="s">
        <v>811</v>
      </c>
      <c r="C10" s="335"/>
      <c r="D10" s="335"/>
      <c r="E10" s="335"/>
    </row>
    <row r="11" spans="1:3" ht="15.75">
      <c r="A11" s="341"/>
      <c r="B11" s="342"/>
      <c r="C11" s="342"/>
    </row>
    <row r="12" spans="1:5" ht="15">
      <c r="A12" s="331" t="s">
        <v>189</v>
      </c>
      <c r="B12" s="331"/>
      <c r="C12" s="331"/>
      <c r="D12" s="331"/>
      <c r="E12" s="331"/>
    </row>
    <row r="13" spans="1:5" ht="18.75" customHeight="1">
      <c r="A13" s="339" t="s">
        <v>671</v>
      </c>
      <c r="B13" s="339"/>
      <c r="C13" s="339"/>
      <c r="D13" s="339"/>
      <c r="E13" s="339"/>
    </row>
    <row r="14" spans="1:3" ht="15.75">
      <c r="A14" s="1"/>
      <c r="B14" s="1"/>
      <c r="C14" s="1"/>
    </row>
    <row r="15" spans="1:5" ht="20.25" customHeight="1">
      <c r="A15" s="36"/>
      <c r="B15" s="340" t="s">
        <v>294</v>
      </c>
      <c r="C15" s="340"/>
      <c r="D15" s="340"/>
      <c r="E15" s="340"/>
    </row>
    <row r="16" spans="1:5" ht="39" customHeight="1">
      <c r="A16" s="27" t="s">
        <v>190</v>
      </c>
      <c r="B16" s="93" t="s">
        <v>3</v>
      </c>
      <c r="C16" s="182" t="s">
        <v>672</v>
      </c>
      <c r="D16" s="184" t="s">
        <v>823</v>
      </c>
      <c r="E16" s="182" t="s">
        <v>672</v>
      </c>
    </row>
    <row r="17" spans="1:5" ht="15">
      <c r="A17" s="28" t="s">
        <v>191</v>
      </c>
      <c r="B17" s="5" t="s">
        <v>192</v>
      </c>
      <c r="C17" s="96">
        <f>C18+C24+C38+C48+C54+C71+C76+C85+C91+C51+C65</f>
        <v>62760721.510000005</v>
      </c>
      <c r="D17" s="304">
        <f>D18+D24+D38+D48+D54+D71+D76+D85+D91+D51+D65</f>
        <v>2.9103830456733704E-11</v>
      </c>
      <c r="E17" s="284">
        <f>E18+E24+E38+E48+E54+E71+E76+E85+E91+E51+E65</f>
        <v>62760721.510000005</v>
      </c>
    </row>
    <row r="18" spans="1:5" ht="15">
      <c r="A18" s="28" t="s">
        <v>193</v>
      </c>
      <c r="B18" s="5" t="s">
        <v>194</v>
      </c>
      <c r="C18" s="96">
        <f>C19</f>
        <v>39871200</v>
      </c>
      <c r="D18" s="304">
        <f>D19</f>
        <v>0</v>
      </c>
      <c r="E18" s="284">
        <f>E19</f>
        <v>39871200</v>
      </c>
    </row>
    <row r="19" spans="1:5" ht="14.25" customHeight="1">
      <c r="A19" s="89" t="s">
        <v>195</v>
      </c>
      <c r="B19" s="90" t="s">
        <v>196</v>
      </c>
      <c r="C19" s="91">
        <f>C20+C21+C22+C23</f>
        <v>39871200</v>
      </c>
      <c r="D19" s="302">
        <f>D20+D21+D22+D23</f>
        <v>0</v>
      </c>
      <c r="E19" s="283">
        <f>E20+E21+E22+E23</f>
        <v>39871200</v>
      </c>
    </row>
    <row r="20" spans="1:5" ht="53.25" customHeight="1">
      <c r="A20" s="68" t="s">
        <v>317</v>
      </c>
      <c r="B20" s="71" t="s">
        <v>197</v>
      </c>
      <c r="C20" s="98">
        <v>38740000</v>
      </c>
      <c r="D20" s="79"/>
      <c r="E20" s="98">
        <f>C20+D20</f>
        <v>38740000</v>
      </c>
    </row>
    <row r="21" spans="1:5" ht="66.75" customHeight="1">
      <c r="A21" s="68" t="s">
        <v>318</v>
      </c>
      <c r="B21" s="71" t="s">
        <v>314</v>
      </c>
      <c r="C21" s="98">
        <v>33400</v>
      </c>
      <c r="D21" s="79"/>
      <c r="E21" s="98">
        <f>C21+D21</f>
        <v>33400</v>
      </c>
    </row>
    <row r="22" spans="1:5" ht="30" customHeight="1">
      <c r="A22" s="68" t="s">
        <v>319</v>
      </c>
      <c r="B22" s="71" t="s">
        <v>315</v>
      </c>
      <c r="C22" s="98">
        <v>597800</v>
      </c>
      <c r="D22" s="79"/>
      <c r="E22" s="98">
        <f>C22+D22</f>
        <v>597800</v>
      </c>
    </row>
    <row r="23" spans="1:5" ht="54.75" customHeight="1">
      <c r="A23" s="68" t="s">
        <v>320</v>
      </c>
      <c r="B23" s="71" t="s">
        <v>316</v>
      </c>
      <c r="C23" s="98">
        <v>500000</v>
      </c>
      <c r="D23" s="79"/>
      <c r="E23" s="98">
        <f>C23+D23</f>
        <v>500000</v>
      </c>
    </row>
    <row r="24" spans="1:5" ht="27" customHeight="1">
      <c r="A24" s="28" t="s">
        <v>198</v>
      </c>
      <c r="B24" s="5" t="s">
        <v>199</v>
      </c>
      <c r="C24" s="96">
        <f>C25</f>
        <v>7412520</v>
      </c>
      <c r="D24" s="304">
        <f>D25</f>
        <v>0</v>
      </c>
      <c r="E24" s="284">
        <f>E25</f>
        <v>7412520</v>
      </c>
    </row>
    <row r="25" spans="1:5" ht="27" customHeight="1">
      <c r="A25" s="68" t="s">
        <v>322</v>
      </c>
      <c r="B25" s="71" t="s">
        <v>321</v>
      </c>
      <c r="C25" s="91">
        <f>C27+C30+C33+C36</f>
        <v>7412520</v>
      </c>
      <c r="D25" s="302">
        <f>D27+D30+D33+D36</f>
        <v>0</v>
      </c>
      <c r="E25" s="283">
        <f>E27+E30+E33+E36</f>
        <v>7412520</v>
      </c>
    </row>
    <row r="26" spans="1:5" ht="41.25" customHeight="1">
      <c r="A26" s="99" t="s">
        <v>374</v>
      </c>
      <c r="B26" s="100" t="s">
        <v>375</v>
      </c>
      <c r="C26" s="91">
        <f>C27</f>
        <v>3351430</v>
      </c>
      <c r="D26" s="302">
        <f>D27</f>
        <v>0</v>
      </c>
      <c r="E26" s="283">
        <f>E27</f>
        <v>3351430</v>
      </c>
    </row>
    <row r="27" spans="1:5" ht="18.75" customHeight="1">
      <c r="A27" s="337" t="s">
        <v>327</v>
      </c>
      <c r="B27" s="330" t="s">
        <v>323</v>
      </c>
      <c r="C27" s="338">
        <v>3351430</v>
      </c>
      <c r="D27" s="327"/>
      <c r="E27" s="333">
        <f>C27+D27</f>
        <v>3351430</v>
      </c>
    </row>
    <row r="28" spans="1:5" ht="58.5" customHeight="1">
      <c r="A28" s="337"/>
      <c r="B28" s="330"/>
      <c r="C28" s="338"/>
      <c r="D28" s="328"/>
      <c r="E28" s="334"/>
    </row>
    <row r="29" spans="1:5" ht="54.75" customHeight="1">
      <c r="A29" s="101" t="s">
        <v>376</v>
      </c>
      <c r="B29" s="102" t="s">
        <v>377</v>
      </c>
      <c r="C29" s="91">
        <f>C30</f>
        <v>18550</v>
      </c>
      <c r="D29" s="302">
        <f>D30</f>
        <v>0</v>
      </c>
      <c r="E29" s="283">
        <f>E30</f>
        <v>18550</v>
      </c>
    </row>
    <row r="30" spans="1:5" ht="78" customHeight="1">
      <c r="A30" s="329" t="s">
        <v>328</v>
      </c>
      <c r="B30" s="330" t="s">
        <v>324</v>
      </c>
      <c r="C30" s="103">
        <v>18550</v>
      </c>
      <c r="D30" s="79"/>
      <c r="E30" s="282">
        <f>C30+D30</f>
        <v>18550</v>
      </c>
    </row>
    <row r="31" spans="1:5" ht="9" customHeight="1" hidden="1">
      <c r="A31" s="329"/>
      <c r="B31" s="330"/>
      <c r="C31" s="103"/>
      <c r="D31" s="79"/>
      <c r="E31" s="282"/>
    </row>
    <row r="32" spans="1:5" ht="51.75">
      <c r="A32" s="101" t="s">
        <v>378</v>
      </c>
      <c r="B32" s="203" t="s">
        <v>379</v>
      </c>
      <c r="C32" s="103">
        <f>C33</f>
        <v>4462790</v>
      </c>
      <c r="D32" s="303">
        <f>D33</f>
        <v>0</v>
      </c>
      <c r="E32" s="282">
        <f>E33</f>
        <v>4462790</v>
      </c>
    </row>
    <row r="33" spans="1:5" ht="41.25" customHeight="1">
      <c r="A33" s="329" t="s">
        <v>329</v>
      </c>
      <c r="B33" s="330" t="s">
        <v>325</v>
      </c>
      <c r="C33" s="332">
        <v>4462790</v>
      </c>
      <c r="D33" s="327"/>
      <c r="E33" s="325">
        <f>C33+D33</f>
        <v>4462790</v>
      </c>
    </row>
    <row r="34" spans="1:5" ht="33.75" customHeight="1">
      <c r="A34" s="329"/>
      <c r="B34" s="330"/>
      <c r="C34" s="332"/>
      <c r="D34" s="328"/>
      <c r="E34" s="326"/>
    </row>
    <row r="35" spans="1:5" ht="51.75">
      <c r="A35" s="101" t="s">
        <v>380</v>
      </c>
      <c r="B35" s="102" t="s">
        <v>381</v>
      </c>
      <c r="C35" s="103">
        <f>C36</f>
        <v>-420250</v>
      </c>
      <c r="D35" s="303">
        <f>D36</f>
        <v>0</v>
      </c>
      <c r="E35" s="282">
        <f>E36</f>
        <v>-420250</v>
      </c>
    </row>
    <row r="36" spans="1:5" ht="27" customHeight="1">
      <c r="A36" s="329" t="s">
        <v>330</v>
      </c>
      <c r="B36" s="330" t="s">
        <v>326</v>
      </c>
      <c r="C36" s="325">
        <v>-420250</v>
      </c>
      <c r="D36" s="327"/>
      <c r="E36" s="325">
        <f>C36+D36</f>
        <v>-420250</v>
      </c>
    </row>
    <row r="37" spans="1:5" ht="48" customHeight="1">
      <c r="A37" s="329"/>
      <c r="B37" s="330"/>
      <c r="C37" s="326"/>
      <c r="D37" s="328"/>
      <c r="E37" s="326"/>
    </row>
    <row r="38" spans="1:5" ht="14.25" customHeight="1">
      <c r="A38" s="28" t="s">
        <v>200</v>
      </c>
      <c r="B38" s="97" t="s">
        <v>201</v>
      </c>
      <c r="C38" s="96">
        <f>C39+C41+C43+C45</f>
        <v>2761255.42</v>
      </c>
      <c r="D38" s="304">
        <f>D39+D41+D43+D45</f>
        <v>0</v>
      </c>
      <c r="E38" s="284">
        <f>E39+E41+E43+E45</f>
        <v>2761255.42</v>
      </c>
    </row>
    <row r="39" spans="1:5" ht="18" customHeight="1">
      <c r="A39" s="68" t="s">
        <v>331</v>
      </c>
      <c r="B39" s="71" t="s">
        <v>202</v>
      </c>
      <c r="C39" s="91">
        <f>C40</f>
        <v>-4000</v>
      </c>
      <c r="D39" s="302">
        <f>D40</f>
        <v>0</v>
      </c>
      <c r="E39" s="283">
        <f>E40</f>
        <v>-4000</v>
      </c>
    </row>
    <row r="40" spans="1:5" ht="17.25" customHeight="1">
      <c r="A40" s="68" t="s">
        <v>287</v>
      </c>
      <c r="B40" s="71" t="s">
        <v>202</v>
      </c>
      <c r="C40" s="98">
        <v>-4000</v>
      </c>
      <c r="D40" s="79"/>
      <c r="E40" s="98">
        <f>C40+D40</f>
        <v>-4000</v>
      </c>
    </row>
    <row r="41" spans="1:5" ht="15.75" customHeight="1">
      <c r="A41" s="69" t="s">
        <v>332</v>
      </c>
      <c r="B41" s="90" t="s">
        <v>203</v>
      </c>
      <c r="C41" s="91">
        <f>C42</f>
        <v>690900</v>
      </c>
      <c r="D41" s="302">
        <f>D42</f>
        <v>0</v>
      </c>
      <c r="E41" s="283">
        <f>E42</f>
        <v>690900</v>
      </c>
    </row>
    <row r="42" spans="1:5" ht="15">
      <c r="A42" s="69" t="s">
        <v>289</v>
      </c>
      <c r="B42" s="90" t="s">
        <v>203</v>
      </c>
      <c r="C42" s="98">
        <v>690900</v>
      </c>
      <c r="D42" s="79"/>
      <c r="E42" s="98">
        <f>C42+D42</f>
        <v>690900</v>
      </c>
    </row>
    <row r="43" spans="1:5" ht="15">
      <c r="A43" s="68" t="s">
        <v>334</v>
      </c>
      <c r="B43" s="71" t="s">
        <v>333</v>
      </c>
      <c r="C43" s="91">
        <f>C44</f>
        <v>800000</v>
      </c>
      <c r="D43" s="302">
        <f>D44</f>
        <v>0</v>
      </c>
      <c r="E43" s="283">
        <f>E44</f>
        <v>800000</v>
      </c>
    </row>
    <row r="44" spans="1:5" ht="27.75" customHeight="1">
      <c r="A44" s="68" t="s">
        <v>288</v>
      </c>
      <c r="B44" s="71" t="s">
        <v>355</v>
      </c>
      <c r="C44" s="98">
        <v>800000</v>
      </c>
      <c r="D44" s="79"/>
      <c r="E44" s="98">
        <f>C44+D44</f>
        <v>800000</v>
      </c>
    </row>
    <row r="45" spans="1:5" ht="29.25" customHeight="1">
      <c r="A45" s="68" t="s">
        <v>749</v>
      </c>
      <c r="B45" s="131" t="s">
        <v>748</v>
      </c>
      <c r="C45" s="98">
        <f>C46+C47</f>
        <v>1274355.42</v>
      </c>
      <c r="D45" s="98">
        <f>D46+D47</f>
        <v>0</v>
      </c>
      <c r="E45" s="98">
        <f>E46+E47</f>
        <v>1274355.42</v>
      </c>
    </row>
    <row r="46" spans="1:5" ht="27.75" customHeight="1">
      <c r="A46" s="130" t="s">
        <v>747</v>
      </c>
      <c r="B46" s="131" t="s">
        <v>673</v>
      </c>
      <c r="C46" s="98">
        <v>0</v>
      </c>
      <c r="D46" s="79"/>
      <c r="E46" s="98">
        <f>C46+D46</f>
        <v>0</v>
      </c>
    </row>
    <row r="47" spans="1:5" ht="27.75" customHeight="1">
      <c r="A47" s="130" t="s">
        <v>904</v>
      </c>
      <c r="B47" s="131" t="s">
        <v>673</v>
      </c>
      <c r="C47" s="98">
        <v>1274355.42</v>
      </c>
      <c r="D47" s="79"/>
      <c r="E47" s="98">
        <f>C47+D47</f>
        <v>1274355.42</v>
      </c>
    </row>
    <row r="48" spans="1:5" ht="27.75" customHeight="1">
      <c r="A48" s="28" t="s">
        <v>204</v>
      </c>
      <c r="B48" s="5" t="s">
        <v>205</v>
      </c>
      <c r="C48" s="96">
        <f aca="true" t="shared" si="0" ref="C48:E49">C49</f>
        <v>900000</v>
      </c>
      <c r="D48" s="304">
        <f t="shared" si="0"/>
        <v>0</v>
      </c>
      <c r="E48" s="284">
        <f t="shared" si="0"/>
        <v>900000</v>
      </c>
    </row>
    <row r="49" spans="1:5" ht="18" customHeight="1">
      <c r="A49" s="89" t="s">
        <v>206</v>
      </c>
      <c r="B49" s="66" t="s">
        <v>207</v>
      </c>
      <c r="C49" s="91">
        <f t="shared" si="0"/>
        <v>900000</v>
      </c>
      <c r="D49" s="302">
        <f t="shared" si="0"/>
        <v>0</v>
      </c>
      <c r="E49" s="283">
        <f t="shared" si="0"/>
        <v>900000</v>
      </c>
    </row>
    <row r="50" spans="1:5" ht="17.25" customHeight="1">
      <c r="A50" s="92" t="s">
        <v>208</v>
      </c>
      <c r="B50" s="66" t="s">
        <v>209</v>
      </c>
      <c r="C50" s="98">
        <v>900000</v>
      </c>
      <c r="D50" s="79"/>
      <c r="E50" s="98">
        <f>C50+D50</f>
        <v>900000</v>
      </c>
    </row>
    <row r="51" spans="1:5" ht="17.25" customHeight="1">
      <c r="A51" s="94" t="s">
        <v>382</v>
      </c>
      <c r="B51" s="97" t="s">
        <v>383</v>
      </c>
      <c r="C51" s="104">
        <f aca="true" t="shared" si="1" ref="C51:E52">C52</f>
        <v>170000</v>
      </c>
      <c r="D51" s="104">
        <f t="shared" si="1"/>
        <v>0</v>
      </c>
      <c r="E51" s="104">
        <f t="shared" si="1"/>
        <v>170000</v>
      </c>
    </row>
    <row r="52" spans="1:5" ht="26.25" customHeight="1">
      <c r="A52" s="92" t="s">
        <v>384</v>
      </c>
      <c r="B52" s="66" t="s">
        <v>385</v>
      </c>
      <c r="C52" s="98">
        <f t="shared" si="1"/>
        <v>170000</v>
      </c>
      <c r="D52" s="98">
        <f t="shared" si="1"/>
        <v>0</v>
      </c>
      <c r="E52" s="98">
        <f t="shared" si="1"/>
        <v>170000</v>
      </c>
    </row>
    <row r="53" spans="1:5" ht="27.75" customHeight="1">
      <c r="A53" s="92" t="s">
        <v>386</v>
      </c>
      <c r="B53" s="66" t="s">
        <v>387</v>
      </c>
      <c r="C53" s="98">
        <v>170000</v>
      </c>
      <c r="D53" s="79"/>
      <c r="E53" s="98">
        <f>C53+D53</f>
        <v>170000</v>
      </c>
    </row>
    <row r="54" spans="1:5" ht="29.25" customHeight="1">
      <c r="A54" s="28" t="s">
        <v>210</v>
      </c>
      <c r="B54" s="5" t="s">
        <v>211</v>
      </c>
      <c r="C54" s="96">
        <f>C57+C55+C63</f>
        <v>5835226</v>
      </c>
      <c r="D54" s="318">
        <f>D57+D55+D63</f>
        <v>-178899.99999999997</v>
      </c>
      <c r="E54" s="318">
        <f>E57+E55+E63</f>
        <v>5656326</v>
      </c>
    </row>
    <row r="55" spans="1:5" ht="24" customHeight="1">
      <c r="A55" s="224" t="s">
        <v>883</v>
      </c>
      <c r="B55" s="225" t="s">
        <v>884</v>
      </c>
      <c r="C55" s="75">
        <f>C56</f>
        <v>4195.68</v>
      </c>
      <c r="D55" s="75">
        <f>D56</f>
        <v>6811.76</v>
      </c>
      <c r="E55" s="75">
        <f>E56</f>
        <v>11007.44</v>
      </c>
    </row>
    <row r="56" spans="1:5" ht="29.25" customHeight="1">
      <c r="A56" s="224" t="s">
        <v>885</v>
      </c>
      <c r="B56" s="225" t="s">
        <v>886</v>
      </c>
      <c r="C56" s="75">
        <v>4195.68</v>
      </c>
      <c r="D56" s="75">
        <v>6811.76</v>
      </c>
      <c r="E56" s="75">
        <f>C56+D56</f>
        <v>11007.44</v>
      </c>
    </row>
    <row r="57" spans="1:5" ht="54.75" customHeight="1">
      <c r="A57" s="68" t="s">
        <v>335</v>
      </c>
      <c r="B57" s="71" t="s">
        <v>212</v>
      </c>
      <c r="C57" s="91">
        <f>C58+C61</f>
        <v>5831030.32</v>
      </c>
      <c r="D57" s="302">
        <f>D58+D61</f>
        <v>-191377.86</v>
      </c>
      <c r="E57" s="283">
        <f>E58+E61</f>
        <v>5639652.46</v>
      </c>
    </row>
    <row r="58" spans="1:5" ht="40.5" customHeight="1">
      <c r="A58" s="89" t="s">
        <v>213</v>
      </c>
      <c r="B58" s="71" t="s">
        <v>214</v>
      </c>
      <c r="C58" s="91">
        <f>C59+C60</f>
        <v>5548352.32</v>
      </c>
      <c r="D58" s="302">
        <f>D59+D60</f>
        <v>-191377.86</v>
      </c>
      <c r="E58" s="283">
        <f>E59+E60</f>
        <v>5356974.46</v>
      </c>
    </row>
    <row r="59" spans="1:5" ht="65.25" customHeight="1">
      <c r="A59" s="92" t="s">
        <v>292</v>
      </c>
      <c r="B59" s="71" t="s">
        <v>336</v>
      </c>
      <c r="C59" s="98">
        <v>5210872.32</v>
      </c>
      <c r="D59" s="79">
        <v>-191377.86</v>
      </c>
      <c r="E59" s="98">
        <f>C59+D59</f>
        <v>5019494.46</v>
      </c>
    </row>
    <row r="60" spans="1:5" ht="53.25" customHeight="1">
      <c r="A60" s="92" t="s">
        <v>215</v>
      </c>
      <c r="B60" s="71" t="s">
        <v>337</v>
      </c>
      <c r="C60" s="98">
        <v>337480</v>
      </c>
      <c r="D60" s="79"/>
      <c r="E60" s="98">
        <f>C60+D60</f>
        <v>337480</v>
      </c>
    </row>
    <row r="61" spans="1:5" ht="53.25" customHeight="1">
      <c r="A61" s="68" t="s">
        <v>338</v>
      </c>
      <c r="B61" s="71" t="s">
        <v>753</v>
      </c>
      <c r="C61" s="91">
        <f>C62</f>
        <v>282678</v>
      </c>
      <c r="D61" s="302">
        <f>D62</f>
        <v>0</v>
      </c>
      <c r="E61" s="283">
        <f>E62</f>
        <v>282678</v>
      </c>
    </row>
    <row r="62" spans="1:5" ht="40.5" customHeight="1">
      <c r="A62" s="68" t="s">
        <v>285</v>
      </c>
      <c r="B62" s="71" t="s">
        <v>216</v>
      </c>
      <c r="C62" s="98">
        <v>282678</v>
      </c>
      <c r="D62" s="79"/>
      <c r="E62" s="98">
        <f>C62+D62</f>
        <v>282678</v>
      </c>
    </row>
    <row r="63" spans="1:5" ht="51" customHeight="1">
      <c r="A63" s="68" t="s">
        <v>1005</v>
      </c>
      <c r="B63" s="71" t="s">
        <v>1006</v>
      </c>
      <c r="C63" s="98">
        <f>C64</f>
        <v>0</v>
      </c>
      <c r="D63" s="98">
        <f>D64</f>
        <v>5666.1</v>
      </c>
      <c r="E63" s="98">
        <f>E64</f>
        <v>5666.1</v>
      </c>
    </row>
    <row r="64" spans="1:5" ht="55.5" customHeight="1">
      <c r="A64" s="68" t="s">
        <v>1003</v>
      </c>
      <c r="B64" s="71" t="s">
        <v>1004</v>
      </c>
      <c r="C64" s="98"/>
      <c r="D64" s="79">
        <v>5666.1</v>
      </c>
      <c r="E64" s="98">
        <f>C64+D64</f>
        <v>5666.1</v>
      </c>
    </row>
    <row r="65" spans="1:5" ht="15">
      <c r="A65" s="28" t="s">
        <v>679</v>
      </c>
      <c r="B65" s="128" t="s">
        <v>680</v>
      </c>
      <c r="C65" s="104">
        <f>C66</f>
        <v>697460</v>
      </c>
      <c r="D65" s="104">
        <f>D66</f>
        <v>0</v>
      </c>
      <c r="E65" s="104">
        <f>E66</f>
        <v>697460</v>
      </c>
    </row>
    <row r="66" spans="1:5" ht="15">
      <c r="A66" s="127" t="s">
        <v>681</v>
      </c>
      <c r="B66" s="66" t="s">
        <v>682</v>
      </c>
      <c r="C66" s="98">
        <f>C67+C68+C69+C70</f>
        <v>697460</v>
      </c>
      <c r="D66" s="98">
        <f>D67+D68+D69+D70</f>
        <v>0</v>
      </c>
      <c r="E66" s="98">
        <f>E67+E68+E69+E70</f>
        <v>697460</v>
      </c>
    </row>
    <row r="67" spans="1:5" ht="26.25">
      <c r="A67" s="126" t="s">
        <v>683</v>
      </c>
      <c r="B67" s="125" t="s">
        <v>684</v>
      </c>
      <c r="C67" s="98">
        <v>0</v>
      </c>
      <c r="D67" s="79"/>
      <c r="E67" s="98">
        <f>C67+D67</f>
        <v>0</v>
      </c>
    </row>
    <row r="68" spans="1:5" ht="15">
      <c r="A68" s="126" t="s">
        <v>685</v>
      </c>
      <c r="B68" s="125" t="s">
        <v>686</v>
      </c>
      <c r="C68" s="98">
        <v>1880</v>
      </c>
      <c r="D68" s="79"/>
      <c r="E68" s="98">
        <f>C68+D68</f>
        <v>1880</v>
      </c>
    </row>
    <row r="69" spans="1:5" ht="15">
      <c r="A69" s="126" t="s">
        <v>687</v>
      </c>
      <c r="B69" s="125" t="s">
        <v>688</v>
      </c>
      <c r="C69" s="98">
        <v>595760</v>
      </c>
      <c r="D69" s="79"/>
      <c r="E69" s="98">
        <f>C69+D69</f>
        <v>595760</v>
      </c>
    </row>
    <row r="70" spans="1:5" ht="15">
      <c r="A70" s="126" t="s">
        <v>689</v>
      </c>
      <c r="B70" s="125" t="s">
        <v>690</v>
      </c>
      <c r="C70" s="98">
        <v>99820</v>
      </c>
      <c r="D70" s="79"/>
      <c r="E70" s="98">
        <f>C70+D70</f>
        <v>99820</v>
      </c>
    </row>
    <row r="71" spans="1:5" ht="29.25" customHeight="1">
      <c r="A71" s="28" t="s">
        <v>217</v>
      </c>
      <c r="B71" s="5" t="s">
        <v>304</v>
      </c>
      <c r="C71" s="96">
        <f aca="true" t="shared" si="2" ref="C71:E72">C72</f>
        <v>1897822.6</v>
      </c>
      <c r="D71" s="304">
        <f t="shared" si="2"/>
        <v>0</v>
      </c>
      <c r="E71" s="284">
        <f t="shared" si="2"/>
        <v>1897822.6</v>
      </c>
    </row>
    <row r="72" spans="1:5" ht="19.5" customHeight="1">
      <c r="A72" s="89" t="s">
        <v>218</v>
      </c>
      <c r="B72" s="71" t="s">
        <v>219</v>
      </c>
      <c r="C72" s="91">
        <f t="shared" si="2"/>
        <v>1897822.6</v>
      </c>
      <c r="D72" s="302">
        <f t="shared" si="2"/>
        <v>0</v>
      </c>
      <c r="E72" s="283">
        <f t="shared" si="2"/>
        <v>1897822.6</v>
      </c>
    </row>
    <row r="73" spans="1:5" ht="17.25" customHeight="1">
      <c r="A73" s="89" t="s">
        <v>220</v>
      </c>
      <c r="B73" s="71" t="s">
        <v>221</v>
      </c>
      <c r="C73" s="91">
        <f>C74+C75</f>
        <v>1897822.6</v>
      </c>
      <c r="D73" s="302">
        <f>D74+D75</f>
        <v>0</v>
      </c>
      <c r="E73" s="283">
        <f>E74+E75</f>
        <v>1897822.6</v>
      </c>
    </row>
    <row r="74" spans="1:5" ht="25.5" customHeight="1">
      <c r="A74" s="92" t="s">
        <v>222</v>
      </c>
      <c r="B74" s="71" t="s">
        <v>223</v>
      </c>
      <c r="C74" s="98">
        <v>15450</v>
      </c>
      <c r="D74" s="79"/>
      <c r="E74" s="98">
        <f>C74+D74</f>
        <v>15450</v>
      </c>
    </row>
    <row r="75" spans="1:5" ht="27.75" customHeight="1">
      <c r="A75" s="92" t="s">
        <v>224</v>
      </c>
      <c r="B75" s="90" t="s">
        <v>223</v>
      </c>
      <c r="C75" s="98">
        <v>1882372.6</v>
      </c>
      <c r="D75" s="79"/>
      <c r="E75" s="98">
        <f>C75+D75</f>
        <v>1882372.6</v>
      </c>
    </row>
    <row r="76" spans="1:5" ht="21" customHeight="1">
      <c r="A76" s="28" t="s">
        <v>225</v>
      </c>
      <c r="B76" s="128" t="s">
        <v>226</v>
      </c>
      <c r="C76" s="315">
        <f>C79+C77</f>
        <v>2856900</v>
      </c>
      <c r="D76" s="304">
        <f>D79+D77</f>
        <v>178900</v>
      </c>
      <c r="E76" s="315">
        <f>E79+E77</f>
        <v>3035800</v>
      </c>
    </row>
    <row r="77" spans="1:5" ht="52.5" customHeight="1">
      <c r="A77" s="317" t="s">
        <v>1001</v>
      </c>
      <c r="B77" s="66" t="s">
        <v>1002</v>
      </c>
      <c r="C77" s="312"/>
      <c r="D77" s="312">
        <f>D78</f>
        <v>178900</v>
      </c>
      <c r="E77" s="312">
        <f>E78</f>
        <v>178900</v>
      </c>
    </row>
    <row r="78" spans="1:5" ht="64.5" customHeight="1">
      <c r="A78" s="310" t="s">
        <v>988</v>
      </c>
      <c r="B78" s="66" t="s">
        <v>989</v>
      </c>
      <c r="C78" s="312"/>
      <c r="D78" s="312">
        <v>178900</v>
      </c>
      <c r="E78" s="312">
        <f>C78+D78</f>
        <v>178900</v>
      </c>
    </row>
    <row r="79" spans="1:5" ht="26.25" customHeight="1">
      <c r="A79" s="68" t="s">
        <v>342</v>
      </c>
      <c r="B79" s="71" t="s">
        <v>339</v>
      </c>
      <c r="C79" s="91">
        <f>C80</f>
        <v>2856900</v>
      </c>
      <c r="D79" s="302">
        <f>D80</f>
        <v>0</v>
      </c>
      <c r="E79" s="283">
        <f>E80</f>
        <v>2856900</v>
      </c>
    </row>
    <row r="80" spans="1:5" ht="25.5" customHeight="1">
      <c r="A80" s="68" t="s">
        <v>343</v>
      </c>
      <c r="B80" s="71" t="s">
        <v>227</v>
      </c>
      <c r="C80" s="91">
        <f>C81+C82+C83</f>
        <v>2856900</v>
      </c>
      <c r="D80" s="309">
        <f>D81+D82+D83</f>
        <v>0</v>
      </c>
      <c r="E80" s="309">
        <f>E81+E82+E83</f>
        <v>2856900</v>
      </c>
    </row>
    <row r="81" spans="1:5" ht="39.75" customHeight="1">
      <c r="A81" s="68" t="s">
        <v>344</v>
      </c>
      <c r="B81" s="71" t="s">
        <v>340</v>
      </c>
      <c r="C81" s="98">
        <v>2306700</v>
      </c>
      <c r="D81" s="79"/>
      <c r="E81" s="98">
        <f>C81+D81</f>
        <v>2306700</v>
      </c>
    </row>
    <row r="82" spans="1:5" ht="27.75" customHeight="1">
      <c r="A82" s="68" t="s">
        <v>345</v>
      </c>
      <c r="B82" s="71" t="s">
        <v>341</v>
      </c>
      <c r="C82" s="98">
        <v>107200</v>
      </c>
      <c r="D82" s="79"/>
      <c r="E82" s="98">
        <f>C82+D82</f>
        <v>107200</v>
      </c>
    </row>
    <row r="83" spans="1:5" ht="53.25" customHeight="1">
      <c r="A83" s="68" t="s">
        <v>986</v>
      </c>
      <c r="B83" s="71" t="s">
        <v>987</v>
      </c>
      <c r="C83" s="98">
        <f>C84</f>
        <v>443000</v>
      </c>
      <c r="D83" s="98">
        <f>D84</f>
        <v>0</v>
      </c>
      <c r="E83" s="98">
        <f>E84</f>
        <v>443000</v>
      </c>
    </row>
    <row r="84" spans="1:5" ht="66" customHeight="1">
      <c r="A84" s="68" t="s">
        <v>984</v>
      </c>
      <c r="B84" s="71" t="s">
        <v>985</v>
      </c>
      <c r="C84" s="98">
        <v>443000</v>
      </c>
      <c r="D84" s="79"/>
      <c r="E84" s="98">
        <f>C84+D84</f>
        <v>443000</v>
      </c>
    </row>
    <row r="85" spans="1:5" ht="17.25" customHeight="1">
      <c r="A85" s="28" t="s">
        <v>228</v>
      </c>
      <c r="B85" s="97" t="s">
        <v>229</v>
      </c>
      <c r="C85" s="96">
        <f>C86+C87+C88+C89+C90</f>
        <v>24387.489999999998</v>
      </c>
      <c r="D85" s="304">
        <f>D86+D87+D88+D89+D90</f>
        <v>0</v>
      </c>
      <c r="E85" s="284">
        <f>E86+E87+E88+E89+E90</f>
        <v>24387.489999999998</v>
      </c>
    </row>
    <row r="86" spans="1:5" ht="54.75" customHeight="1">
      <c r="A86" s="92" t="s">
        <v>388</v>
      </c>
      <c r="B86" s="105" t="s">
        <v>389</v>
      </c>
      <c r="C86" s="91">
        <v>932.5</v>
      </c>
      <c r="D86" s="79"/>
      <c r="E86" s="283">
        <f>C86+D86</f>
        <v>932.5</v>
      </c>
    </row>
    <row r="87" spans="1:5" ht="65.25" customHeight="1">
      <c r="A87" s="92" t="s">
        <v>390</v>
      </c>
      <c r="B87" s="105" t="s">
        <v>391</v>
      </c>
      <c r="C87" s="91">
        <v>6250</v>
      </c>
      <c r="D87" s="79"/>
      <c r="E87" s="283">
        <f>C87+D87</f>
        <v>6250</v>
      </c>
    </row>
    <row r="88" spans="1:5" ht="53.25" customHeight="1">
      <c r="A88" s="92" t="s">
        <v>392</v>
      </c>
      <c r="B88" s="105" t="s">
        <v>393</v>
      </c>
      <c r="C88" s="91">
        <v>0</v>
      </c>
      <c r="D88" s="79"/>
      <c r="E88" s="283">
        <f>C88+D88</f>
        <v>0</v>
      </c>
    </row>
    <row r="89" spans="1:5" ht="68.25" customHeight="1">
      <c r="A89" s="106" t="s">
        <v>394</v>
      </c>
      <c r="B89" s="107" t="s">
        <v>395</v>
      </c>
      <c r="C89" s="91">
        <v>2254.99</v>
      </c>
      <c r="D89" s="79"/>
      <c r="E89" s="283">
        <f>C89+D89</f>
        <v>2254.99</v>
      </c>
    </row>
    <row r="90" spans="1:5" ht="55.5" customHeight="1">
      <c r="A90" s="68" t="s">
        <v>396</v>
      </c>
      <c r="B90" s="71" t="s">
        <v>397</v>
      </c>
      <c r="C90" s="98">
        <v>14950</v>
      </c>
      <c r="D90" s="79"/>
      <c r="E90" s="283">
        <f>C90+D90</f>
        <v>14950</v>
      </c>
    </row>
    <row r="91" spans="1:5" ht="16.5" customHeight="1">
      <c r="A91" s="28" t="s">
        <v>230</v>
      </c>
      <c r="B91" s="97" t="s">
        <v>231</v>
      </c>
      <c r="C91" s="96">
        <f aca="true" t="shared" si="3" ref="C91:E92">C92</f>
        <v>333950</v>
      </c>
      <c r="D91" s="304">
        <f t="shared" si="3"/>
        <v>0</v>
      </c>
      <c r="E91" s="284">
        <f t="shared" si="3"/>
        <v>333950</v>
      </c>
    </row>
    <row r="92" spans="1:5" ht="19.5" customHeight="1">
      <c r="A92" s="89" t="s">
        <v>232</v>
      </c>
      <c r="B92" s="66" t="s">
        <v>233</v>
      </c>
      <c r="C92" s="91">
        <f t="shared" si="3"/>
        <v>333950</v>
      </c>
      <c r="D92" s="302">
        <f t="shared" si="3"/>
        <v>0</v>
      </c>
      <c r="E92" s="283">
        <f t="shared" si="3"/>
        <v>333950</v>
      </c>
    </row>
    <row r="93" spans="1:5" ht="18" customHeight="1">
      <c r="A93" s="92" t="s">
        <v>234</v>
      </c>
      <c r="B93" s="66" t="s">
        <v>235</v>
      </c>
      <c r="C93" s="98">
        <v>333950</v>
      </c>
      <c r="D93" s="79"/>
      <c r="E93" s="98">
        <f>C93+D93</f>
        <v>333950</v>
      </c>
    </row>
    <row r="94" spans="1:5" ht="17.25" customHeight="1">
      <c r="A94" s="28" t="s">
        <v>236</v>
      </c>
      <c r="B94" s="5" t="s">
        <v>237</v>
      </c>
      <c r="C94" s="96">
        <f>C95+C133+C130</f>
        <v>240670999.72000003</v>
      </c>
      <c r="D94" s="304">
        <f>D95+D130+D133</f>
        <v>754199.6200000001</v>
      </c>
      <c r="E94" s="284">
        <f>E95+E133+E130</f>
        <v>241425199.34000003</v>
      </c>
    </row>
    <row r="95" spans="1:5" ht="31.5" customHeight="1">
      <c r="A95" s="28" t="s">
        <v>238</v>
      </c>
      <c r="B95" s="5" t="s">
        <v>239</v>
      </c>
      <c r="C95" s="96">
        <f>C96+C101+C114+C123</f>
        <v>240940712.73000002</v>
      </c>
      <c r="D95" s="304">
        <f>D96+D101+D114+D123</f>
        <v>754199.6200000001</v>
      </c>
      <c r="E95" s="284">
        <f>E96+E101+E114+E123</f>
        <v>241694912.35000002</v>
      </c>
    </row>
    <row r="96" spans="1:5" ht="17.25" customHeight="1">
      <c r="A96" s="28" t="s">
        <v>295</v>
      </c>
      <c r="B96" s="5" t="s">
        <v>274</v>
      </c>
      <c r="C96" s="96">
        <f>C97</f>
        <v>105368167.84</v>
      </c>
      <c r="D96" s="304">
        <f>D97</f>
        <v>0</v>
      </c>
      <c r="E96" s="284">
        <f>E97</f>
        <v>105368167.84</v>
      </c>
    </row>
    <row r="97" spans="1:5" ht="16.5" customHeight="1">
      <c r="A97" s="89" t="s">
        <v>296</v>
      </c>
      <c r="B97" s="90" t="s">
        <v>240</v>
      </c>
      <c r="C97" s="91">
        <f>C98+C100</f>
        <v>105368167.84</v>
      </c>
      <c r="D97" s="302">
        <f>D98+D100</f>
        <v>0</v>
      </c>
      <c r="E97" s="283">
        <f>E98+E100</f>
        <v>105368167.84</v>
      </c>
    </row>
    <row r="98" spans="1:5" ht="26.25">
      <c r="A98" s="92" t="s">
        <v>297</v>
      </c>
      <c r="B98" s="152" t="s">
        <v>754</v>
      </c>
      <c r="C98" s="98">
        <v>92720200</v>
      </c>
      <c r="D98" s="79"/>
      <c r="E98" s="98">
        <f>C98+D98</f>
        <v>92720200</v>
      </c>
    </row>
    <row r="99" spans="1:5" ht="22.5" customHeight="1">
      <c r="A99" s="92" t="s">
        <v>298</v>
      </c>
      <c r="B99" s="90" t="s">
        <v>293</v>
      </c>
      <c r="C99" s="91">
        <f>C100</f>
        <v>12647967.84</v>
      </c>
      <c r="D99" s="302">
        <f>D100</f>
        <v>0</v>
      </c>
      <c r="E99" s="283">
        <f>E100</f>
        <v>12647967.84</v>
      </c>
    </row>
    <row r="100" spans="1:5" ht="26.25" customHeight="1">
      <c r="A100" s="92" t="s">
        <v>299</v>
      </c>
      <c r="B100" s="90" t="s">
        <v>291</v>
      </c>
      <c r="C100" s="98">
        <v>12647967.84</v>
      </c>
      <c r="D100" s="79"/>
      <c r="E100" s="98">
        <f>C100+D100</f>
        <v>12647967.84</v>
      </c>
    </row>
    <row r="101" spans="1:5" ht="27" customHeight="1">
      <c r="A101" s="28" t="s">
        <v>300</v>
      </c>
      <c r="B101" s="5" t="s">
        <v>241</v>
      </c>
      <c r="C101" s="96">
        <f>C112+C106+C108+C110+C105+C102</f>
        <v>49642415.6</v>
      </c>
      <c r="D101" s="304">
        <f>D112+D106+D108+D110+D105+D102</f>
        <v>100000</v>
      </c>
      <c r="E101" s="284">
        <f>E112+E106+E108+E110+E105+E102</f>
        <v>49742415.6</v>
      </c>
    </row>
    <row r="102" spans="1:5" ht="41.25" customHeight="1">
      <c r="A102" s="245" t="s">
        <v>909</v>
      </c>
      <c r="B102" s="246" t="s">
        <v>910</v>
      </c>
      <c r="C102" s="247">
        <f>C103</f>
        <v>20384139.6</v>
      </c>
      <c r="D102" s="302">
        <f>D103</f>
        <v>0</v>
      </c>
      <c r="E102" s="283">
        <f>C102+D102</f>
        <v>20384139.6</v>
      </c>
    </row>
    <row r="103" spans="1:5" ht="40.5" customHeight="1">
      <c r="A103" s="245" t="s">
        <v>911</v>
      </c>
      <c r="B103" s="246" t="s">
        <v>912</v>
      </c>
      <c r="C103" s="247">
        <v>20384139.6</v>
      </c>
      <c r="D103" s="302"/>
      <c r="E103" s="283">
        <f>C103+D103</f>
        <v>20384139.6</v>
      </c>
    </row>
    <row r="104" spans="1:5" ht="27" customHeight="1">
      <c r="A104" s="207" t="s">
        <v>849</v>
      </c>
      <c r="B104" s="208" t="s">
        <v>852</v>
      </c>
      <c r="C104" s="206">
        <f>C105</f>
        <v>4647852</v>
      </c>
      <c r="D104" s="302">
        <f>D105</f>
        <v>0</v>
      </c>
      <c r="E104" s="283">
        <f>C104+D104</f>
        <v>4647852</v>
      </c>
    </row>
    <row r="105" spans="1:5" ht="27" customHeight="1">
      <c r="A105" s="207" t="s">
        <v>850</v>
      </c>
      <c r="B105" s="208" t="s">
        <v>853</v>
      </c>
      <c r="C105" s="206">
        <v>4647852</v>
      </c>
      <c r="D105" s="79"/>
      <c r="E105" s="283">
        <f>C105+D105</f>
        <v>4647852</v>
      </c>
    </row>
    <row r="106" spans="1:5" ht="43.5" customHeight="1">
      <c r="A106" s="42" t="s">
        <v>674</v>
      </c>
      <c r="B106" s="39" t="s">
        <v>675</v>
      </c>
      <c r="C106" s="91">
        <f>C107</f>
        <v>3718929.6</v>
      </c>
      <c r="D106" s="302">
        <f>D107</f>
        <v>0</v>
      </c>
      <c r="E106" s="283">
        <f>E107</f>
        <v>3718929.6</v>
      </c>
    </row>
    <row r="107" spans="1:5" ht="40.5" customHeight="1">
      <c r="A107" s="42" t="s">
        <v>676</v>
      </c>
      <c r="B107" s="39" t="s">
        <v>677</v>
      </c>
      <c r="C107" s="91">
        <v>3718929.6</v>
      </c>
      <c r="D107" s="79"/>
      <c r="E107" s="283">
        <f>C107+D107</f>
        <v>3718929.6</v>
      </c>
    </row>
    <row r="108" spans="1:5" ht="55.5" customHeight="1">
      <c r="A108" s="108" t="s">
        <v>398</v>
      </c>
      <c r="B108" s="109" t="s">
        <v>399</v>
      </c>
      <c r="C108" s="75">
        <f>C109</f>
        <v>5523790.49</v>
      </c>
      <c r="D108" s="75">
        <f>D109</f>
        <v>0</v>
      </c>
      <c r="E108" s="75">
        <f>E109</f>
        <v>5523790.49</v>
      </c>
    </row>
    <row r="109" spans="1:5" ht="54" customHeight="1">
      <c r="A109" s="165" t="s">
        <v>400</v>
      </c>
      <c r="B109" s="109" t="s">
        <v>401</v>
      </c>
      <c r="C109" s="75">
        <v>5523790.49</v>
      </c>
      <c r="D109" s="79"/>
      <c r="E109" s="75">
        <f>C109+D109</f>
        <v>5523790.49</v>
      </c>
    </row>
    <row r="110" spans="1:5" ht="15">
      <c r="A110" s="165" t="s">
        <v>824</v>
      </c>
      <c r="B110" s="110" t="s">
        <v>864</v>
      </c>
      <c r="C110" s="75">
        <f>C111</f>
        <v>141909</v>
      </c>
      <c r="D110" s="75">
        <f>D111</f>
        <v>0</v>
      </c>
      <c r="E110" s="75">
        <f>E111</f>
        <v>141909</v>
      </c>
    </row>
    <row r="111" spans="1:5" ht="15">
      <c r="A111" s="165" t="s">
        <v>825</v>
      </c>
      <c r="B111" s="110" t="s">
        <v>865</v>
      </c>
      <c r="C111" s="75">
        <v>141909</v>
      </c>
      <c r="D111" s="302"/>
      <c r="E111" s="75">
        <f>C111+D111</f>
        <v>141909</v>
      </c>
    </row>
    <row r="112" spans="1:5" ht="15">
      <c r="A112" s="89" t="s">
        <v>301</v>
      </c>
      <c r="B112" s="67" t="s">
        <v>242</v>
      </c>
      <c r="C112" s="91">
        <f>C113</f>
        <v>15225794.91</v>
      </c>
      <c r="D112" s="302">
        <f>D113</f>
        <v>100000</v>
      </c>
      <c r="E112" s="283">
        <f>E113</f>
        <v>15325794.91</v>
      </c>
    </row>
    <row r="113" spans="1:5" ht="15">
      <c r="A113" s="92" t="s">
        <v>302</v>
      </c>
      <c r="B113" s="67" t="s">
        <v>243</v>
      </c>
      <c r="C113" s="98">
        <v>15225794.91</v>
      </c>
      <c r="D113" s="79">
        <v>100000</v>
      </c>
      <c r="E113" s="98">
        <f>C113+D113</f>
        <v>15325794.91</v>
      </c>
    </row>
    <row r="114" spans="1:5" ht="16.5" customHeight="1">
      <c r="A114" s="28" t="s">
        <v>303</v>
      </c>
      <c r="B114" s="70" t="s">
        <v>346</v>
      </c>
      <c r="C114" s="96">
        <f>C119+C121+C115+C117</f>
        <v>79455763.11</v>
      </c>
      <c r="D114" s="304">
        <f>D119+D121+D115+D117</f>
        <v>654199.6200000001</v>
      </c>
      <c r="E114" s="284">
        <f>E119+E121+E115+E117</f>
        <v>80109962.73000002</v>
      </c>
    </row>
    <row r="115" spans="1:5" ht="26.25">
      <c r="A115" s="89" t="s">
        <v>373</v>
      </c>
      <c r="B115" s="71" t="s">
        <v>244</v>
      </c>
      <c r="C115" s="91">
        <f>C116</f>
        <v>1740849.05</v>
      </c>
      <c r="D115" s="302">
        <f>D116</f>
        <v>154388.49</v>
      </c>
      <c r="E115" s="283">
        <f>E116</f>
        <v>1895237.54</v>
      </c>
    </row>
    <row r="116" spans="1:5" ht="26.25">
      <c r="A116" s="92" t="s">
        <v>372</v>
      </c>
      <c r="B116" s="71" t="s">
        <v>245</v>
      </c>
      <c r="C116" s="98">
        <v>1740849.05</v>
      </c>
      <c r="D116" s="79">
        <v>154388.49</v>
      </c>
      <c r="E116" s="98">
        <f>C116+D116</f>
        <v>1895237.54</v>
      </c>
    </row>
    <row r="117" spans="1:5" ht="42" customHeight="1">
      <c r="A117" s="69" t="s">
        <v>351</v>
      </c>
      <c r="B117" s="71" t="s">
        <v>347</v>
      </c>
      <c r="C117" s="91">
        <f>C118</f>
        <v>2124500.4</v>
      </c>
      <c r="D117" s="302">
        <f>D118</f>
        <v>-484500</v>
      </c>
      <c r="E117" s="283">
        <f>E118</f>
        <v>1640000.4</v>
      </c>
    </row>
    <row r="118" spans="1:5" ht="41.25" customHeight="1">
      <c r="A118" s="69" t="s">
        <v>354</v>
      </c>
      <c r="B118" s="71" t="s">
        <v>348</v>
      </c>
      <c r="C118" s="91">
        <v>2124500.4</v>
      </c>
      <c r="D118" s="79">
        <v>-484500</v>
      </c>
      <c r="E118" s="283">
        <f>C118+D118</f>
        <v>1640000.4</v>
      </c>
    </row>
    <row r="119" spans="1:5" ht="41.25" customHeight="1">
      <c r="A119" s="69" t="s">
        <v>352</v>
      </c>
      <c r="B119" s="71" t="s">
        <v>349</v>
      </c>
      <c r="C119" s="91">
        <f>C120</f>
        <v>11045.41</v>
      </c>
      <c r="D119" s="302">
        <f>D120</f>
        <v>-11045.41</v>
      </c>
      <c r="E119" s="283">
        <f>E120</f>
        <v>0</v>
      </c>
    </row>
    <row r="120" spans="1:5" ht="42" customHeight="1">
      <c r="A120" s="69" t="s">
        <v>305</v>
      </c>
      <c r="B120" s="71" t="s">
        <v>350</v>
      </c>
      <c r="C120" s="98">
        <v>11045.41</v>
      </c>
      <c r="D120" s="79">
        <v>-11045.41</v>
      </c>
      <c r="E120" s="98">
        <f>C120+D120</f>
        <v>0</v>
      </c>
    </row>
    <row r="121" spans="1:5" ht="15">
      <c r="A121" s="69" t="s">
        <v>353</v>
      </c>
      <c r="B121" s="71" t="s">
        <v>246</v>
      </c>
      <c r="C121" s="91">
        <f>C122</f>
        <v>75579368.25</v>
      </c>
      <c r="D121" s="302">
        <f>D122</f>
        <v>995356.54</v>
      </c>
      <c r="E121" s="283">
        <f>E122</f>
        <v>76574724.79</v>
      </c>
    </row>
    <row r="122" spans="1:5" ht="15">
      <c r="A122" s="69" t="s">
        <v>306</v>
      </c>
      <c r="B122" s="71" t="s">
        <v>247</v>
      </c>
      <c r="C122" s="98">
        <v>75579368.25</v>
      </c>
      <c r="D122" s="79">
        <v>995356.54</v>
      </c>
      <c r="E122" s="98">
        <f>C122+D122</f>
        <v>76574724.79</v>
      </c>
    </row>
    <row r="123" spans="1:5" ht="15">
      <c r="A123" s="49" t="s">
        <v>402</v>
      </c>
      <c r="B123" s="60" t="s">
        <v>403</v>
      </c>
      <c r="C123" s="104">
        <f>C124+C127+C128</f>
        <v>6474366.18</v>
      </c>
      <c r="D123" s="104">
        <f>D124+D127+D128</f>
        <v>0</v>
      </c>
      <c r="E123" s="104">
        <f>E124+E127+E128</f>
        <v>6474366.18</v>
      </c>
    </row>
    <row r="124" spans="1:5" ht="39">
      <c r="A124" s="25" t="s">
        <v>404</v>
      </c>
      <c r="B124" s="39" t="s">
        <v>405</v>
      </c>
      <c r="C124" s="98">
        <f>C125</f>
        <v>293180</v>
      </c>
      <c r="D124" s="98">
        <f>D125</f>
        <v>0</v>
      </c>
      <c r="E124" s="98">
        <f>E125</f>
        <v>293180</v>
      </c>
    </row>
    <row r="125" spans="1:5" ht="39">
      <c r="A125" s="95" t="s">
        <v>406</v>
      </c>
      <c r="B125" s="39" t="s">
        <v>286</v>
      </c>
      <c r="C125" s="98">
        <v>293180</v>
      </c>
      <c r="D125" s="79"/>
      <c r="E125" s="98">
        <f>C125+D125</f>
        <v>293180</v>
      </c>
    </row>
    <row r="126" spans="1:5" ht="39">
      <c r="A126" s="95" t="s">
        <v>407</v>
      </c>
      <c r="B126" s="39" t="s">
        <v>755</v>
      </c>
      <c r="C126" s="98">
        <f>C127</f>
        <v>4140360</v>
      </c>
      <c r="D126" s="98">
        <f>D127</f>
        <v>0</v>
      </c>
      <c r="E126" s="98">
        <f>E127</f>
        <v>4140360</v>
      </c>
    </row>
    <row r="127" spans="1:5" ht="39">
      <c r="A127" s="95" t="s">
        <v>408</v>
      </c>
      <c r="B127" s="39" t="s">
        <v>756</v>
      </c>
      <c r="C127" s="98">
        <v>4140360</v>
      </c>
      <c r="D127" s="79"/>
      <c r="E127" s="98">
        <f>C127+D127</f>
        <v>4140360</v>
      </c>
    </row>
    <row r="128" spans="1:5" ht="15">
      <c r="A128" s="153" t="s">
        <v>760</v>
      </c>
      <c r="B128" s="172" t="s">
        <v>803</v>
      </c>
      <c r="C128" s="98">
        <f>C129</f>
        <v>2040826.18</v>
      </c>
      <c r="D128" s="98">
        <f>D129</f>
        <v>0</v>
      </c>
      <c r="E128" s="98">
        <f>E129</f>
        <v>2040826.18</v>
      </c>
    </row>
    <row r="129" spans="1:5" ht="30">
      <c r="A129" s="153" t="s">
        <v>761</v>
      </c>
      <c r="B129" s="172" t="s">
        <v>804</v>
      </c>
      <c r="C129" s="98">
        <v>2040826.18</v>
      </c>
      <c r="D129" s="79"/>
      <c r="E129" s="98">
        <f>C129+D129</f>
        <v>2040826.18</v>
      </c>
    </row>
    <row r="130" spans="1:5" ht="63.75" customHeight="1">
      <c r="A130" s="209" t="s">
        <v>866</v>
      </c>
      <c r="B130" s="216" t="s">
        <v>867</v>
      </c>
      <c r="C130" s="74">
        <f aca="true" t="shared" si="4" ref="C130:E131">C131</f>
        <v>25800</v>
      </c>
      <c r="D130" s="74">
        <f t="shared" si="4"/>
        <v>0</v>
      </c>
      <c r="E130" s="74">
        <f t="shared" si="4"/>
        <v>25800</v>
      </c>
    </row>
    <row r="131" spans="1:5" ht="65.25" customHeight="1">
      <c r="A131" s="217" t="s">
        <v>868</v>
      </c>
      <c r="B131" s="218" t="s">
        <v>869</v>
      </c>
      <c r="C131" s="75">
        <f t="shared" si="4"/>
        <v>25800</v>
      </c>
      <c r="D131" s="75">
        <f t="shared" si="4"/>
        <v>0</v>
      </c>
      <c r="E131" s="75">
        <f t="shared" si="4"/>
        <v>25800</v>
      </c>
    </row>
    <row r="132" spans="1:5" ht="45">
      <c r="A132" s="217" t="s">
        <v>870</v>
      </c>
      <c r="B132" s="218" t="s">
        <v>871</v>
      </c>
      <c r="C132" s="75">
        <v>25800</v>
      </c>
      <c r="D132" s="219"/>
      <c r="E132" s="75">
        <f>C132+D132</f>
        <v>25800</v>
      </c>
    </row>
    <row r="133" spans="1:5" ht="42.75">
      <c r="A133" s="209" t="s">
        <v>854</v>
      </c>
      <c r="B133" s="210" t="s">
        <v>855</v>
      </c>
      <c r="C133" s="74">
        <f>C134</f>
        <v>-295513.01</v>
      </c>
      <c r="D133" s="74">
        <f>D134</f>
        <v>0</v>
      </c>
      <c r="E133" s="74">
        <f>E134</f>
        <v>-295513.01</v>
      </c>
    </row>
    <row r="134" spans="1:5" ht="45">
      <c r="A134" s="211" t="s">
        <v>856</v>
      </c>
      <c r="B134" s="212" t="s">
        <v>857</v>
      </c>
      <c r="C134" s="75">
        <f>C137+C135+C136</f>
        <v>-295513.01</v>
      </c>
      <c r="D134" s="75">
        <f>D137+D135+D136</f>
        <v>0</v>
      </c>
      <c r="E134" s="75">
        <f>E137+E135+E136</f>
        <v>-295513.01</v>
      </c>
    </row>
    <row r="135" spans="1:5" ht="60">
      <c r="A135" s="211" t="s">
        <v>860</v>
      </c>
      <c r="B135" s="212" t="s">
        <v>863</v>
      </c>
      <c r="C135" s="75">
        <v>-12322.42</v>
      </c>
      <c r="D135" s="75"/>
      <c r="E135" s="75">
        <f>C135+D135</f>
        <v>-12322.42</v>
      </c>
    </row>
    <row r="136" spans="1:5" ht="45">
      <c r="A136" s="211" t="s">
        <v>861</v>
      </c>
      <c r="B136" s="212" t="s">
        <v>862</v>
      </c>
      <c r="C136" s="75">
        <v>-29535.07</v>
      </c>
      <c r="D136" s="75"/>
      <c r="E136" s="75">
        <f>C136+D136</f>
        <v>-29535.07</v>
      </c>
    </row>
    <row r="137" spans="1:5" ht="45">
      <c r="A137" s="211" t="s">
        <v>858</v>
      </c>
      <c r="B137" s="212" t="s">
        <v>859</v>
      </c>
      <c r="C137" s="75">
        <v>-253655.52</v>
      </c>
      <c r="D137" s="75"/>
      <c r="E137" s="75">
        <f>C137+D137</f>
        <v>-253655.52</v>
      </c>
    </row>
    <row r="138" spans="1:5" ht="15">
      <c r="A138" s="29"/>
      <c r="B138" s="5" t="s">
        <v>248</v>
      </c>
      <c r="C138" s="226">
        <f>C17+C94</f>
        <v>303431721.23</v>
      </c>
      <c r="D138" s="304">
        <f>D17+D94</f>
        <v>754199.6200000001</v>
      </c>
      <c r="E138" s="284">
        <f>E17+E94</f>
        <v>304185920.85</v>
      </c>
    </row>
  </sheetData>
  <sheetProtection/>
  <mergeCells count="31">
    <mergeCell ref="B4:E4"/>
    <mergeCell ref="B5:E5"/>
    <mergeCell ref="B6:E6"/>
    <mergeCell ref="B7:E7"/>
    <mergeCell ref="B8:E8"/>
    <mergeCell ref="B9:E9"/>
    <mergeCell ref="B1:E1"/>
    <mergeCell ref="B2:E2"/>
    <mergeCell ref="B3:E3"/>
    <mergeCell ref="A27:A28"/>
    <mergeCell ref="B27:B28"/>
    <mergeCell ref="C27:C28"/>
    <mergeCell ref="A13:E13"/>
    <mergeCell ref="B15:E15"/>
    <mergeCell ref="B10:E10"/>
    <mergeCell ref="A11:C11"/>
    <mergeCell ref="A12:E12"/>
    <mergeCell ref="B30:B31"/>
    <mergeCell ref="A33:A34"/>
    <mergeCell ref="B33:B34"/>
    <mergeCell ref="C33:C34"/>
    <mergeCell ref="D27:D28"/>
    <mergeCell ref="D33:D34"/>
    <mergeCell ref="E27:E28"/>
    <mergeCell ref="E33:E34"/>
    <mergeCell ref="C36:C37"/>
    <mergeCell ref="D36:D37"/>
    <mergeCell ref="E36:E37"/>
    <mergeCell ref="A36:A37"/>
    <mergeCell ref="B36:B37"/>
    <mergeCell ref="A30:A31"/>
  </mergeCells>
  <printOptions/>
  <pageMargins left="0.31496062992125984" right="0.31496062992125984" top="0.35433070866141736" bottom="0.35433070866141736" header="0" footer="0"/>
  <pageSetup fitToHeight="4"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32">
      <selection activeCell="C19" sqref="C19:E41"/>
    </sheetView>
  </sheetViews>
  <sheetFormatPr defaultColWidth="9.140625" defaultRowHeight="15"/>
  <cols>
    <col min="1" max="1" width="24.7109375" style="0" customWidth="1"/>
    <col min="2" max="2" width="31.8515625" style="0" customWidth="1"/>
    <col min="3" max="3" width="14.7109375" style="0" customWidth="1"/>
    <col min="4" max="4" width="14.28125" style="0" customWidth="1"/>
    <col min="5" max="5" width="14.7109375" style="0" customWidth="1"/>
    <col min="6" max="12" width="9.140625" style="0" hidden="1" customWidth="1"/>
  </cols>
  <sheetData>
    <row r="1" spans="1:5" ht="15.75">
      <c r="A1" s="335" t="s">
        <v>179</v>
      </c>
      <c r="B1" s="343"/>
      <c r="C1" s="343"/>
      <c r="D1" s="343"/>
      <c r="E1" s="343"/>
    </row>
    <row r="2" spans="1:5" ht="15.75">
      <c r="A2" s="335" t="s">
        <v>249</v>
      </c>
      <c r="B2" s="343"/>
      <c r="C2" s="343"/>
      <c r="D2" s="343"/>
      <c r="E2" s="343"/>
    </row>
    <row r="3" spans="1:5" ht="15.75">
      <c r="A3" s="30"/>
      <c r="B3" s="335" t="s">
        <v>1</v>
      </c>
      <c r="C3" s="335"/>
      <c r="D3" s="335"/>
      <c r="E3" s="335"/>
    </row>
    <row r="4" spans="1:5" ht="15.75">
      <c r="A4" s="31"/>
      <c r="B4" s="335" t="s">
        <v>2</v>
      </c>
      <c r="C4" s="335"/>
      <c r="D4" s="335"/>
      <c r="E4" s="335"/>
    </row>
    <row r="5" spans="1:5" ht="15.75">
      <c r="A5" s="32"/>
      <c r="B5" s="335" t="s">
        <v>1013</v>
      </c>
      <c r="C5" s="335"/>
      <c r="D5" s="335"/>
      <c r="E5" s="335"/>
    </row>
    <row r="6" spans="1:5" ht="15.75">
      <c r="A6" s="335" t="s">
        <v>284</v>
      </c>
      <c r="B6" s="343"/>
      <c r="C6" s="343"/>
      <c r="D6" s="343"/>
      <c r="E6" s="343"/>
    </row>
    <row r="7" spans="1:5" ht="15.75">
      <c r="A7" s="335" t="s">
        <v>249</v>
      </c>
      <c r="B7" s="343"/>
      <c r="C7" s="343"/>
      <c r="D7" s="343"/>
      <c r="E7" s="343"/>
    </row>
    <row r="8" spans="1:5" ht="15.75">
      <c r="A8" s="30"/>
      <c r="B8" s="335" t="s">
        <v>1</v>
      </c>
      <c r="C8" s="335"/>
      <c r="D8" s="335"/>
      <c r="E8" s="335"/>
    </row>
    <row r="9" spans="1:5" ht="15.75">
      <c r="A9" s="31"/>
      <c r="B9" s="335" t="s">
        <v>2</v>
      </c>
      <c r="C9" s="335"/>
      <c r="D9" s="335"/>
      <c r="E9" s="335"/>
    </row>
    <row r="10" spans="1:5" ht="15.75">
      <c r="A10" s="32"/>
      <c r="B10" s="335" t="s">
        <v>810</v>
      </c>
      <c r="C10" s="335"/>
      <c r="D10" s="335"/>
      <c r="E10" s="335"/>
    </row>
    <row r="11" spans="1:5" ht="15.75">
      <c r="A11" s="32"/>
      <c r="B11" s="34"/>
      <c r="C11" s="34"/>
      <c r="D11" s="34"/>
      <c r="E11" s="34"/>
    </row>
    <row r="12" spans="1:5" ht="15.75" customHeight="1">
      <c r="A12" s="341" t="s">
        <v>251</v>
      </c>
      <c r="B12" s="341"/>
      <c r="C12" s="341"/>
      <c r="D12" s="341"/>
      <c r="E12" s="341"/>
    </row>
    <row r="13" spans="1:5" ht="10.5" customHeight="1">
      <c r="A13" s="341" t="s">
        <v>678</v>
      </c>
      <c r="B13" s="341"/>
      <c r="C13" s="341"/>
      <c r="D13" s="341"/>
      <c r="E13" s="341"/>
    </row>
    <row r="14" spans="1:5" ht="8.25" customHeight="1">
      <c r="A14" s="341"/>
      <c r="B14" s="341"/>
      <c r="C14" s="341"/>
      <c r="D14" s="341"/>
      <c r="E14" s="341"/>
    </row>
    <row r="15" spans="1:5" ht="15.75" customHeight="1">
      <c r="A15" s="341" t="s">
        <v>845</v>
      </c>
      <c r="B15" s="341"/>
      <c r="C15" s="341"/>
      <c r="D15" s="341"/>
      <c r="E15" s="341"/>
    </row>
    <row r="16" spans="1:5" ht="15" customHeight="1">
      <c r="A16" s="356" t="s">
        <v>312</v>
      </c>
      <c r="B16" s="357"/>
      <c r="C16" s="357"/>
      <c r="D16" s="357"/>
      <c r="E16" s="357"/>
    </row>
    <row r="17" spans="1:5" ht="15" customHeight="1">
      <c r="A17" s="354" t="s">
        <v>252</v>
      </c>
      <c r="B17" s="354" t="s">
        <v>253</v>
      </c>
      <c r="C17" s="298" t="s">
        <v>356</v>
      </c>
      <c r="D17" s="298" t="s">
        <v>409</v>
      </c>
      <c r="E17" s="358" t="s">
        <v>974</v>
      </c>
    </row>
    <row r="18" spans="1:5" ht="23.25" customHeight="1">
      <c r="A18" s="354"/>
      <c r="B18" s="354"/>
      <c r="C18" s="191"/>
      <c r="D18" s="191"/>
      <c r="E18" s="359"/>
    </row>
    <row r="19" spans="1:5" ht="15" customHeight="1">
      <c r="A19" s="350" t="s">
        <v>254</v>
      </c>
      <c r="B19" s="351" t="s">
        <v>255</v>
      </c>
      <c r="C19" s="352">
        <f>C21+C33</f>
        <v>12575004.01999998</v>
      </c>
      <c r="D19" s="352">
        <f>D21+D33</f>
        <v>0</v>
      </c>
      <c r="E19" s="352">
        <f>E21+E33</f>
        <v>0</v>
      </c>
    </row>
    <row r="20" spans="1:5" ht="25.5" customHeight="1">
      <c r="A20" s="350"/>
      <c r="B20" s="351"/>
      <c r="C20" s="352"/>
      <c r="D20" s="352"/>
      <c r="E20" s="352"/>
    </row>
    <row r="21" spans="1:5" ht="15" customHeight="1">
      <c r="A21" s="350" t="s">
        <v>256</v>
      </c>
      <c r="B21" s="351" t="s">
        <v>257</v>
      </c>
      <c r="C21" s="352">
        <f>C23+C28</f>
        <v>12575004.01999998</v>
      </c>
      <c r="D21" s="353">
        <f>D23+D28</f>
        <v>0</v>
      </c>
      <c r="E21" s="353">
        <f>E23+E28</f>
        <v>0</v>
      </c>
    </row>
    <row r="22" spans="1:5" ht="15">
      <c r="A22" s="350"/>
      <c r="B22" s="351"/>
      <c r="C22" s="352"/>
      <c r="D22" s="353"/>
      <c r="E22" s="353"/>
    </row>
    <row r="23" spans="1:5" ht="25.5">
      <c r="A23" s="188" t="s">
        <v>258</v>
      </c>
      <c r="B23" s="33" t="s">
        <v>259</v>
      </c>
      <c r="C23" s="192">
        <f>C24</f>
        <v>-304910720.85</v>
      </c>
      <c r="D23" s="192">
        <f>D24</f>
        <v>-226334603.41</v>
      </c>
      <c r="E23" s="192">
        <f aca="true" t="shared" si="0" ref="D23:E25">E24</f>
        <v>-220014021</v>
      </c>
    </row>
    <row r="24" spans="1:5" ht="25.5">
      <c r="A24" s="188" t="s">
        <v>260</v>
      </c>
      <c r="B24" s="33" t="s">
        <v>261</v>
      </c>
      <c r="C24" s="192">
        <f>C25</f>
        <v>-304910720.85</v>
      </c>
      <c r="D24" s="192">
        <f t="shared" si="0"/>
        <v>-226334603.41</v>
      </c>
      <c r="E24" s="192">
        <f t="shared" si="0"/>
        <v>-220014021</v>
      </c>
    </row>
    <row r="25" spans="1:5" ht="25.5">
      <c r="A25" s="188" t="s">
        <v>262</v>
      </c>
      <c r="B25" s="33" t="s">
        <v>263</v>
      </c>
      <c r="C25" s="192">
        <f>C26</f>
        <v>-304910720.85</v>
      </c>
      <c r="D25" s="192">
        <f t="shared" si="0"/>
        <v>-226334603.41</v>
      </c>
      <c r="E25" s="192">
        <f t="shared" si="0"/>
        <v>-220014021</v>
      </c>
    </row>
    <row r="26" spans="1:5" ht="15" customHeight="1">
      <c r="A26" s="354" t="s">
        <v>264</v>
      </c>
      <c r="B26" s="355" t="s">
        <v>265</v>
      </c>
      <c r="C26" s="348">
        <v>-304910720.85</v>
      </c>
      <c r="D26" s="348">
        <v>-226334603.41</v>
      </c>
      <c r="E26" s="348">
        <v>-220014021</v>
      </c>
    </row>
    <row r="27" spans="1:5" ht="24.75" customHeight="1">
      <c r="A27" s="354"/>
      <c r="B27" s="355"/>
      <c r="C27" s="349"/>
      <c r="D27" s="349"/>
      <c r="E27" s="349"/>
    </row>
    <row r="28" spans="1:5" ht="25.5">
      <c r="A28" s="188" t="s">
        <v>266</v>
      </c>
      <c r="B28" s="33" t="s">
        <v>267</v>
      </c>
      <c r="C28" s="192">
        <f aca="true" t="shared" si="1" ref="C28:E30">C29</f>
        <v>317485724.87</v>
      </c>
      <c r="D28" s="192">
        <f t="shared" si="1"/>
        <v>226334603.41</v>
      </c>
      <c r="E28" s="192">
        <f t="shared" si="1"/>
        <v>220014021</v>
      </c>
    </row>
    <row r="29" spans="1:12" ht="25.5">
      <c r="A29" s="188" t="s">
        <v>268</v>
      </c>
      <c r="B29" s="33" t="s">
        <v>269</v>
      </c>
      <c r="C29" s="192">
        <f t="shared" si="1"/>
        <v>317485724.87</v>
      </c>
      <c r="D29" s="192">
        <f t="shared" si="1"/>
        <v>226334603.41</v>
      </c>
      <c r="E29" s="192">
        <f t="shared" si="1"/>
        <v>220014021</v>
      </c>
      <c r="L29" t="s">
        <v>881</v>
      </c>
    </row>
    <row r="30" spans="1:5" ht="25.5">
      <c r="A30" s="188" t="s">
        <v>270</v>
      </c>
      <c r="B30" s="33" t="s">
        <v>271</v>
      </c>
      <c r="C30" s="192">
        <f t="shared" si="1"/>
        <v>317485724.87</v>
      </c>
      <c r="D30" s="192">
        <f t="shared" si="1"/>
        <v>226334603.41</v>
      </c>
      <c r="E30" s="192">
        <f t="shared" si="1"/>
        <v>220014021</v>
      </c>
    </row>
    <row r="31" spans="1:5" ht="15" customHeight="1">
      <c r="A31" s="344" t="s">
        <v>272</v>
      </c>
      <c r="B31" s="346" t="s">
        <v>273</v>
      </c>
      <c r="C31" s="348">
        <v>317485724.87</v>
      </c>
      <c r="D31" s="348">
        <v>226334603.41</v>
      </c>
      <c r="E31" s="348">
        <v>220014021</v>
      </c>
    </row>
    <row r="32" spans="1:5" ht="15">
      <c r="A32" s="345"/>
      <c r="B32" s="347"/>
      <c r="C32" s="349"/>
      <c r="D32" s="349"/>
      <c r="E32" s="349"/>
    </row>
    <row r="33" spans="1:5" ht="38.25">
      <c r="A33" s="197" t="s">
        <v>835</v>
      </c>
      <c r="B33" s="198" t="s">
        <v>836</v>
      </c>
      <c r="C33" s="199">
        <f>C34</f>
        <v>0</v>
      </c>
      <c r="D33" s="199">
        <f>D34</f>
        <v>0</v>
      </c>
      <c r="E33" s="199">
        <f>E34</f>
        <v>0</v>
      </c>
    </row>
    <row r="34" spans="1:5" ht="38.25">
      <c r="A34" s="189" t="s">
        <v>837</v>
      </c>
      <c r="B34" s="194" t="s">
        <v>838</v>
      </c>
      <c r="C34" s="199">
        <f>C39+C35</f>
        <v>0</v>
      </c>
      <c r="D34" s="199">
        <f>D39+D35</f>
        <v>0</v>
      </c>
      <c r="E34" s="199">
        <f>E39+E35</f>
        <v>0</v>
      </c>
    </row>
    <row r="35" spans="1:5" ht="38.25">
      <c r="A35" s="213" t="s">
        <v>837</v>
      </c>
      <c r="B35" s="215" t="s">
        <v>872</v>
      </c>
      <c r="C35" s="214">
        <f>C36</f>
        <v>-724800</v>
      </c>
      <c r="D35" s="214">
        <f aca="true" t="shared" si="2" ref="D35:E37">D36</f>
        <v>0</v>
      </c>
      <c r="E35" s="192">
        <f t="shared" si="2"/>
        <v>0</v>
      </c>
    </row>
    <row r="36" spans="1:5" ht="51">
      <c r="A36" s="213" t="s">
        <v>873</v>
      </c>
      <c r="B36" s="215" t="s">
        <v>874</v>
      </c>
      <c r="C36" s="214">
        <f>C37</f>
        <v>-724800</v>
      </c>
      <c r="D36" s="214">
        <f t="shared" si="2"/>
        <v>0</v>
      </c>
      <c r="E36" s="192">
        <f t="shared" si="2"/>
        <v>0</v>
      </c>
    </row>
    <row r="37" spans="1:5" ht="63.75">
      <c r="A37" s="213" t="s">
        <v>875</v>
      </c>
      <c r="B37" s="215" t="s">
        <v>876</v>
      </c>
      <c r="C37" s="214">
        <f>C38</f>
        <v>-724800</v>
      </c>
      <c r="D37" s="214">
        <f t="shared" si="2"/>
        <v>0</v>
      </c>
      <c r="E37" s="192">
        <f t="shared" si="2"/>
        <v>0</v>
      </c>
    </row>
    <row r="38" spans="1:5" ht="63.75">
      <c r="A38" s="213" t="s">
        <v>877</v>
      </c>
      <c r="B38" s="215" t="s">
        <v>876</v>
      </c>
      <c r="C38" s="214">
        <v>-724800</v>
      </c>
      <c r="D38" s="214"/>
      <c r="E38" s="192"/>
    </row>
    <row r="39" spans="1:5" ht="38.25">
      <c r="A39" s="190" t="s">
        <v>839</v>
      </c>
      <c r="B39" s="195" t="s">
        <v>840</v>
      </c>
      <c r="C39" s="193">
        <v>724800</v>
      </c>
      <c r="D39" s="193">
        <f>D40</f>
        <v>0</v>
      </c>
      <c r="E39" s="192">
        <f>E40</f>
        <v>0</v>
      </c>
    </row>
    <row r="40" spans="1:5" ht="63.75">
      <c r="A40" s="190" t="s">
        <v>841</v>
      </c>
      <c r="B40" s="195" t="s">
        <v>842</v>
      </c>
      <c r="C40" s="193">
        <v>724800</v>
      </c>
      <c r="D40" s="193">
        <f>D41</f>
        <v>0</v>
      </c>
      <c r="E40" s="192">
        <f>E41</f>
        <v>0</v>
      </c>
    </row>
    <row r="41" spans="1:5" ht="76.5">
      <c r="A41" s="190" t="s">
        <v>843</v>
      </c>
      <c r="B41" s="195" t="s">
        <v>844</v>
      </c>
      <c r="C41" s="193">
        <v>724800</v>
      </c>
      <c r="D41" s="193"/>
      <c r="E41" s="192"/>
    </row>
  </sheetData>
  <sheetProtection/>
  <mergeCells count="37">
    <mergeCell ref="A13:E14"/>
    <mergeCell ref="A6:E6"/>
    <mergeCell ref="A7:E7"/>
    <mergeCell ref="B8:E8"/>
    <mergeCell ref="B9:E9"/>
    <mergeCell ref="B10:E10"/>
    <mergeCell ref="A12:E12"/>
    <mergeCell ref="A15:E15"/>
    <mergeCell ref="A16:E16"/>
    <mergeCell ref="A17:A18"/>
    <mergeCell ref="B17:B18"/>
    <mergeCell ref="E17:E18"/>
    <mergeCell ref="A19:A20"/>
    <mergeCell ref="B19:B20"/>
    <mergeCell ref="C19:C20"/>
    <mergeCell ref="D19:D20"/>
    <mergeCell ref="E19:E20"/>
    <mergeCell ref="A21:A22"/>
    <mergeCell ref="B21:B22"/>
    <mergeCell ref="C21:C22"/>
    <mergeCell ref="D21:D22"/>
    <mergeCell ref="E21:E22"/>
    <mergeCell ref="A26:A27"/>
    <mergeCell ref="B26:B27"/>
    <mergeCell ref="C26:C27"/>
    <mergeCell ref="D26:D27"/>
    <mergeCell ref="E26:E27"/>
    <mergeCell ref="A1:E1"/>
    <mergeCell ref="A2:E2"/>
    <mergeCell ref="B3:E3"/>
    <mergeCell ref="B4:E4"/>
    <mergeCell ref="B5:E5"/>
    <mergeCell ref="A31:A32"/>
    <mergeCell ref="B31:B32"/>
    <mergeCell ref="C31:C32"/>
    <mergeCell ref="D31:D32"/>
    <mergeCell ref="E31:E32"/>
  </mergeCells>
  <printOptions/>
  <pageMargins left="0.7" right="0.7" top="0.75" bottom="0.75" header="0.3" footer="0.3"/>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F357"/>
  <sheetViews>
    <sheetView view="pageBreakPreview" zoomScaleSheetLayoutView="100" zoomScalePageLayoutView="0" workbookViewId="0" topLeftCell="A343">
      <selection activeCell="A45" sqref="A45"/>
    </sheetView>
  </sheetViews>
  <sheetFormatPr defaultColWidth="9.140625" defaultRowHeight="15"/>
  <cols>
    <col min="1" max="1" width="73.57421875" style="118" customWidth="1"/>
    <col min="2" max="2" width="11.00390625" style="118" customWidth="1"/>
    <col min="3" max="3" width="4.7109375" style="118" customWidth="1"/>
    <col min="4" max="4" width="15.28125" style="118" customWidth="1"/>
    <col min="5" max="5" width="14.7109375" style="118" customWidth="1"/>
    <col min="6" max="6" width="16.57421875" style="118" customWidth="1"/>
    <col min="7" max="16384" width="9.140625" style="118" customWidth="1"/>
  </cols>
  <sheetData>
    <row r="1" spans="1:6" ht="15.75">
      <c r="A1" s="360" t="s">
        <v>290</v>
      </c>
      <c r="B1" s="360"/>
      <c r="C1" s="360"/>
      <c r="D1" s="360"/>
      <c r="E1" s="360"/>
      <c r="F1" s="360"/>
    </row>
    <row r="2" spans="1:6" ht="15.75">
      <c r="A2" s="360" t="s">
        <v>0</v>
      </c>
      <c r="B2" s="360"/>
      <c r="C2" s="360"/>
      <c r="D2" s="360"/>
      <c r="E2" s="360"/>
      <c r="F2" s="360"/>
    </row>
    <row r="3" spans="1:6" ht="15.75">
      <c r="A3" s="183"/>
      <c r="B3" s="360" t="s">
        <v>1</v>
      </c>
      <c r="C3" s="360"/>
      <c r="D3" s="360"/>
      <c r="E3" s="360"/>
      <c r="F3" s="360"/>
    </row>
    <row r="4" spans="1:6" ht="15.75">
      <c r="A4" s="183"/>
      <c r="B4" s="360" t="s">
        <v>2</v>
      </c>
      <c r="C4" s="360"/>
      <c r="D4" s="360"/>
      <c r="E4" s="360"/>
      <c r="F4" s="360"/>
    </row>
    <row r="5" spans="1:6" ht="15.75">
      <c r="A5" s="360" t="s">
        <v>1013</v>
      </c>
      <c r="B5" s="360"/>
      <c r="C5" s="360"/>
      <c r="D5" s="360"/>
      <c r="E5" s="360"/>
      <c r="F5" s="360"/>
    </row>
    <row r="6" spans="1:6" ht="15.75">
      <c r="A6" s="360" t="s">
        <v>250</v>
      </c>
      <c r="B6" s="360"/>
      <c r="C6" s="360"/>
      <c r="D6" s="360"/>
      <c r="E6" s="360"/>
      <c r="F6" s="360"/>
    </row>
    <row r="7" spans="1:6" ht="15.75">
      <c r="A7" s="360" t="s">
        <v>0</v>
      </c>
      <c r="B7" s="360"/>
      <c r="C7" s="360"/>
      <c r="D7" s="360"/>
      <c r="E7" s="360"/>
      <c r="F7" s="360"/>
    </row>
    <row r="8" spans="1:6" ht="15.75" customHeight="1">
      <c r="A8" s="117"/>
      <c r="B8" s="360" t="s">
        <v>1</v>
      </c>
      <c r="C8" s="360"/>
      <c r="D8" s="360"/>
      <c r="E8" s="360"/>
      <c r="F8" s="360"/>
    </row>
    <row r="9" spans="1:6" ht="15.75" customHeight="1">
      <c r="A9" s="117"/>
      <c r="B9" s="360" t="s">
        <v>2</v>
      </c>
      <c r="C9" s="360"/>
      <c r="D9" s="360"/>
      <c r="E9" s="360"/>
      <c r="F9" s="360"/>
    </row>
    <row r="10" spans="1:6" ht="15.75">
      <c r="A10" s="360" t="s">
        <v>810</v>
      </c>
      <c r="B10" s="360"/>
      <c r="C10" s="360"/>
      <c r="D10" s="360"/>
      <c r="E10" s="360"/>
      <c r="F10" s="360"/>
    </row>
    <row r="11" spans="1:4" ht="15.75">
      <c r="A11" s="83"/>
      <c r="B11" s="83"/>
      <c r="C11" s="83"/>
      <c r="D11" s="83"/>
    </row>
    <row r="12" spans="1:6" ht="15.75" customHeight="1">
      <c r="A12" s="362" t="s">
        <v>8</v>
      </c>
      <c r="B12" s="362"/>
      <c r="C12" s="362"/>
      <c r="D12" s="362"/>
      <c r="E12" s="362"/>
      <c r="F12" s="362"/>
    </row>
    <row r="13" spans="1:6" ht="15.75" customHeight="1">
      <c r="A13" s="362" t="s">
        <v>19</v>
      </c>
      <c r="B13" s="362"/>
      <c r="C13" s="362"/>
      <c r="D13" s="362"/>
      <c r="E13" s="362"/>
      <c r="F13" s="362"/>
    </row>
    <row r="14" spans="1:6" ht="15.75" customHeight="1">
      <c r="A14" s="362" t="s">
        <v>20</v>
      </c>
      <c r="B14" s="362"/>
      <c r="C14" s="362"/>
      <c r="D14" s="362"/>
      <c r="E14" s="362"/>
      <c r="F14" s="362"/>
    </row>
    <row r="15" spans="1:6" ht="34.5" customHeight="1">
      <c r="A15" s="362" t="s">
        <v>691</v>
      </c>
      <c r="B15" s="362"/>
      <c r="C15" s="362"/>
      <c r="D15" s="362"/>
      <c r="E15" s="362"/>
      <c r="F15" s="362"/>
    </row>
    <row r="16" spans="1:6" ht="21.75" customHeight="1">
      <c r="A16" s="361" t="s">
        <v>294</v>
      </c>
      <c r="B16" s="361"/>
      <c r="C16" s="361"/>
      <c r="D16" s="361"/>
      <c r="E16" s="361"/>
      <c r="F16" s="361"/>
    </row>
    <row r="17" spans="1:6" ht="15.75" customHeight="1">
      <c r="A17" s="363" t="s">
        <v>9</v>
      </c>
      <c r="B17" s="363" t="s">
        <v>10</v>
      </c>
      <c r="C17" s="363" t="s">
        <v>11</v>
      </c>
      <c r="D17" s="364" t="s">
        <v>672</v>
      </c>
      <c r="E17" s="364" t="s">
        <v>823</v>
      </c>
      <c r="F17" s="364" t="s">
        <v>672</v>
      </c>
    </row>
    <row r="18" spans="1:6" ht="24.75" customHeight="1">
      <c r="A18" s="363"/>
      <c r="B18" s="363"/>
      <c r="C18" s="363"/>
      <c r="D18" s="365"/>
      <c r="E18" s="365"/>
      <c r="F18" s="365"/>
    </row>
    <row r="19" spans="1:6" ht="25.5" customHeight="1">
      <c r="A19" s="43" t="s">
        <v>521</v>
      </c>
      <c r="B19" s="50" t="s">
        <v>522</v>
      </c>
      <c r="C19" s="25"/>
      <c r="D19" s="74">
        <f>D20+D38+D52+D56+D84+D92+D113+D118+D123</f>
        <v>161322426.68</v>
      </c>
      <c r="E19" s="74">
        <f>E20+E38+E52+E56+E84+E92+E113+E118+E123</f>
        <v>1920902.03</v>
      </c>
      <c r="F19" s="74">
        <f>F20+F38+F52+F56+F84+F92+F113+F118+F123</f>
        <v>163243328.70999998</v>
      </c>
    </row>
    <row r="20" spans="1:6" s="119" customFormat="1" ht="17.25" customHeight="1">
      <c r="A20" s="43" t="s">
        <v>77</v>
      </c>
      <c r="B20" s="50" t="s">
        <v>523</v>
      </c>
      <c r="C20" s="49"/>
      <c r="D20" s="74">
        <f>D21+D28+D31+D33+D35</f>
        <v>12613557.620000001</v>
      </c>
      <c r="E20" s="74">
        <f>E21+E28+E31+E33+E35</f>
        <v>101010.1</v>
      </c>
      <c r="F20" s="74">
        <f>F21+F28+F31+F33+F35</f>
        <v>12714567.72</v>
      </c>
    </row>
    <row r="21" spans="1:6" ht="27.75" customHeight="1">
      <c r="A21" s="46" t="s">
        <v>78</v>
      </c>
      <c r="B21" s="114" t="s">
        <v>524</v>
      </c>
      <c r="C21" s="38"/>
      <c r="D21" s="75">
        <f>D24+D25+D27+D26+D22+D23</f>
        <v>10147018.8</v>
      </c>
      <c r="E21" s="75">
        <f>E24+E25+E27+E26+E22+E23</f>
        <v>101010.09000000001</v>
      </c>
      <c r="F21" s="75">
        <f>F24+F25+F27+F26+F22+F23</f>
        <v>10248028.89</v>
      </c>
    </row>
    <row r="22" spans="1:6" ht="32.25" customHeight="1">
      <c r="A22" s="58" t="s">
        <v>826</v>
      </c>
      <c r="B22" s="185" t="s">
        <v>827</v>
      </c>
      <c r="C22" s="25">
        <v>200</v>
      </c>
      <c r="D22" s="75">
        <v>1545000</v>
      </c>
      <c r="E22" s="145"/>
      <c r="F22" s="75">
        <f aca="true" t="shared" si="0" ref="F22:F27">D22+E22</f>
        <v>1545000</v>
      </c>
    </row>
    <row r="23" spans="1:6" ht="39.75" customHeight="1">
      <c r="A23" s="58" t="s">
        <v>828</v>
      </c>
      <c r="B23" s="185" t="s">
        <v>827</v>
      </c>
      <c r="C23" s="25">
        <v>600</v>
      </c>
      <c r="D23" s="75">
        <v>1000000</v>
      </c>
      <c r="E23" s="145"/>
      <c r="F23" s="75">
        <f t="shared" si="0"/>
        <v>1000000</v>
      </c>
    </row>
    <row r="24" spans="1:6" ht="38.25" customHeight="1">
      <c r="A24" s="26" t="s">
        <v>525</v>
      </c>
      <c r="B24" s="114" t="s">
        <v>526</v>
      </c>
      <c r="C24" s="116">
        <v>200</v>
      </c>
      <c r="D24" s="75">
        <v>3242365.56</v>
      </c>
      <c r="E24" s="145">
        <v>-0.01</v>
      </c>
      <c r="F24" s="75">
        <f t="shared" si="0"/>
        <v>3242365.5500000003</v>
      </c>
    </row>
    <row r="25" spans="1:6" ht="41.25" customHeight="1">
      <c r="A25" s="26" t="s">
        <v>527</v>
      </c>
      <c r="B25" s="114" t="s">
        <v>526</v>
      </c>
      <c r="C25" s="116">
        <v>600</v>
      </c>
      <c r="D25" s="75">
        <v>3455243.24</v>
      </c>
      <c r="E25" s="145"/>
      <c r="F25" s="75">
        <f t="shared" si="0"/>
        <v>3455243.24</v>
      </c>
    </row>
    <row r="26" spans="1:6" ht="41.25" customHeight="1">
      <c r="A26" s="26" t="s">
        <v>768</v>
      </c>
      <c r="B26" s="154" t="s">
        <v>767</v>
      </c>
      <c r="C26" s="155">
        <v>200</v>
      </c>
      <c r="D26" s="75">
        <v>505050.51</v>
      </c>
      <c r="E26" s="145">
        <v>101010.1</v>
      </c>
      <c r="F26" s="75">
        <f t="shared" si="0"/>
        <v>606060.61</v>
      </c>
    </row>
    <row r="27" spans="1:6" ht="38.25">
      <c r="A27" s="39" t="s">
        <v>528</v>
      </c>
      <c r="B27" s="134" t="s">
        <v>529</v>
      </c>
      <c r="C27" s="136">
        <v>200</v>
      </c>
      <c r="D27" s="75">
        <v>399359.49</v>
      </c>
      <c r="E27" s="145"/>
      <c r="F27" s="75">
        <f t="shared" si="0"/>
        <v>399359.49</v>
      </c>
    </row>
    <row r="28" spans="1:6" ht="18.75" customHeight="1">
      <c r="A28" s="26" t="s">
        <v>86</v>
      </c>
      <c r="B28" s="154" t="s">
        <v>769</v>
      </c>
      <c r="C28" s="155"/>
      <c r="D28" s="192">
        <f>D29+D30</f>
        <v>95100</v>
      </c>
      <c r="E28" s="192">
        <f>E29+E30</f>
        <v>0</v>
      </c>
      <c r="F28" s="192">
        <f>F29+F30</f>
        <v>95100</v>
      </c>
    </row>
    <row r="29" spans="1:6" ht="25.5">
      <c r="A29" s="26" t="s">
        <v>770</v>
      </c>
      <c r="B29" s="154" t="s">
        <v>771</v>
      </c>
      <c r="C29" s="155">
        <v>200</v>
      </c>
      <c r="D29" s="192">
        <v>70100</v>
      </c>
      <c r="E29" s="145"/>
      <c r="F29" s="192">
        <f>D29+E29</f>
        <v>70100</v>
      </c>
    </row>
    <row r="30" spans="1:6" ht="25.5">
      <c r="A30" s="26" t="s">
        <v>772</v>
      </c>
      <c r="B30" s="154" t="s">
        <v>771</v>
      </c>
      <c r="C30" s="155">
        <v>300</v>
      </c>
      <c r="D30" s="192">
        <v>25000</v>
      </c>
      <c r="E30" s="145"/>
      <c r="F30" s="192">
        <f>D30+E30</f>
        <v>25000</v>
      </c>
    </row>
    <row r="31" spans="1:6" ht="15">
      <c r="A31" s="26" t="s">
        <v>819</v>
      </c>
      <c r="B31" s="179" t="s">
        <v>820</v>
      </c>
      <c r="C31" s="180"/>
      <c r="D31" s="192">
        <f>D32</f>
        <v>1129426.18</v>
      </c>
      <c r="E31" s="192">
        <f>E32</f>
        <v>0</v>
      </c>
      <c r="F31" s="192">
        <f>F32</f>
        <v>1129426.18</v>
      </c>
    </row>
    <row r="32" spans="1:6" ht="39" customHeight="1">
      <c r="A32" s="26" t="s">
        <v>983</v>
      </c>
      <c r="B32" s="179" t="s">
        <v>821</v>
      </c>
      <c r="C32" s="180">
        <v>200</v>
      </c>
      <c r="D32" s="75">
        <v>1129426.18</v>
      </c>
      <c r="E32" s="145"/>
      <c r="F32" s="75">
        <f>D32+E32</f>
        <v>1129426.18</v>
      </c>
    </row>
    <row r="33" spans="1:6" ht="29.25" customHeight="1">
      <c r="A33" s="26" t="s">
        <v>971</v>
      </c>
      <c r="B33" s="291" t="s">
        <v>973</v>
      </c>
      <c r="C33" s="292"/>
      <c r="D33" s="75">
        <f>D34</f>
        <v>0</v>
      </c>
      <c r="E33" s="75">
        <f>E34</f>
        <v>0</v>
      </c>
      <c r="F33" s="75">
        <f>F34</f>
        <v>0</v>
      </c>
    </row>
    <row r="34" spans="1:6" ht="54.75" customHeight="1">
      <c r="A34" s="26" t="s">
        <v>964</v>
      </c>
      <c r="B34" s="291" t="s">
        <v>972</v>
      </c>
      <c r="C34" s="292">
        <v>200</v>
      </c>
      <c r="D34" s="75">
        <v>0</v>
      </c>
      <c r="E34" s="145"/>
      <c r="F34" s="75">
        <f>D34+E34</f>
        <v>0</v>
      </c>
    </row>
    <row r="35" spans="1:6" ht="39" customHeight="1">
      <c r="A35" s="26" t="s">
        <v>980</v>
      </c>
      <c r="B35" s="307" t="s">
        <v>979</v>
      </c>
      <c r="C35" s="308"/>
      <c r="D35" s="75">
        <f>D36+D37</f>
        <v>1242012.64</v>
      </c>
      <c r="E35" s="75">
        <f>E36+E37</f>
        <v>0.01</v>
      </c>
      <c r="F35" s="75">
        <f>F36+F37</f>
        <v>1242012.65</v>
      </c>
    </row>
    <row r="36" spans="1:6" ht="63.75">
      <c r="A36" s="26" t="s">
        <v>977</v>
      </c>
      <c r="B36" s="307" t="s">
        <v>981</v>
      </c>
      <c r="C36" s="306">
        <v>200</v>
      </c>
      <c r="D36" s="75">
        <v>1241990</v>
      </c>
      <c r="E36" s="145"/>
      <c r="F36" s="75">
        <f>D36+E36</f>
        <v>1241990</v>
      </c>
    </row>
    <row r="37" spans="1:6" ht="63.75">
      <c r="A37" s="26" t="s">
        <v>978</v>
      </c>
      <c r="B37" s="307" t="s">
        <v>982</v>
      </c>
      <c r="C37" s="306">
        <v>200</v>
      </c>
      <c r="D37" s="75">
        <v>22.64</v>
      </c>
      <c r="E37" s="145">
        <v>0.01</v>
      </c>
      <c r="F37" s="75">
        <f>D37+E37</f>
        <v>22.650000000000002</v>
      </c>
    </row>
    <row r="38" spans="1:6" ht="30" customHeight="1">
      <c r="A38" s="51" t="s">
        <v>87</v>
      </c>
      <c r="B38" s="44" t="s">
        <v>530</v>
      </c>
      <c r="C38" s="136"/>
      <c r="D38" s="74">
        <f>D39</f>
        <v>6179723.72</v>
      </c>
      <c r="E38" s="74">
        <f>E39</f>
        <v>154419.29</v>
      </c>
      <c r="F38" s="74">
        <f>F39</f>
        <v>6334143.010000001</v>
      </c>
    </row>
    <row r="39" spans="1:6" ht="27.75" customHeight="1">
      <c r="A39" s="26" t="s">
        <v>88</v>
      </c>
      <c r="B39" s="134" t="s">
        <v>531</v>
      </c>
      <c r="C39" s="136"/>
      <c r="D39" s="75">
        <f>SUM(D40:D51)</f>
        <v>6179723.72</v>
      </c>
      <c r="E39" s="75">
        <f>SUM(E40:E51)</f>
        <v>154419.29</v>
      </c>
      <c r="F39" s="75">
        <f>SUM(F40:F51)</f>
        <v>6334143.010000001</v>
      </c>
    </row>
    <row r="40" spans="1:6" ht="40.5" customHeight="1">
      <c r="A40" s="26" t="s">
        <v>773</v>
      </c>
      <c r="B40" s="154" t="s">
        <v>774</v>
      </c>
      <c r="C40" s="155">
        <v>200</v>
      </c>
      <c r="D40" s="75">
        <v>365180.4</v>
      </c>
      <c r="E40" s="145">
        <v>34700</v>
      </c>
      <c r="F40" s="75">
        <f aca="true" t="shared" si="1" ref="F40:F49">D40+E40</f>
        <v>399880.4</v>
      </c>
    </row>
    <row r="41" spans="1:6" ht="42" customHeight="1">
      <c r="A41" s="26" t="s">
        <v>775</v>
      </c>
      <c r="B41" s="154" t="s">
        <v>774</v>
      </c>
      <c r="C41" s="155">
        <v>600</v>
      </c>
      <c r="D41" s="75">
        <v>1264494.8</v>
      </c>
      <c r="E41" s="145">
        <v>-34700</v>
      </c>
      <c r="F41" s="75">
        <f t="shared" si="1"/>
        <v>1229794.8</v>
      </c>
    </row>
    <row r="42" spans="1:6" ht="205.5" customHeight="1">
      <c r="A42" s="311" t="s">
        <v>992</v>
      </c>
      <c r="B42" s="313" t="s">
        <v>994</v>
      </c>
      <c r="C42" s="314">
        <v>200</v>
      </c>
      <c r="D42" s="75"/>
      <c r="E42" s="145">
        <v>11.2</v>
      </c>
      <c r="F42" s="75">
        <f t="shared" si="1"/>
        <v>11.2</v>
      </c>
    </row>
    <row r="43" spans="1:6" ht="207.75" customHeight="1">
      <c r="A43" s="311" t="s">
        <v>993</v>
      </c>
      <c r="B43" s="313" t="s">
        <v>994</v>
      </c>
      <c r="C43" s="314">
        <v>600</v>
      </c>
      <c r="D43" s="75"/>
      <c r="E43" s="145">
        <v>19.6</v>
      </c>
      <c r="F43" s="75">
        <f t="shared" si="1"/>
        <v>19.6</v>
      </c>
    </row>
    <row r="44" spans="1:6" ht="197.25" customHeight="1">
      <c r="A44" s="311" t="s">
        <v>990</v>
      </c>
      <c r="B44" s="324" t="s">
        <v>1014</v>
      </c>
      <c r="C44" s="314">
        <v>200</v>
      </c>
      <c r="D44" s="75"/>
      <c r="E44" s="145">
        <v>53792.61</v>
      </c>
      <c r="F44" s="75">
        <f t="shared" si="1"/>
        <v>53792.61</v>
      </c>
    </row>
    <row r="45" spans="1:6" ht="207" customHeight="1">
      <c r="A45" s="311" t="s">
        <v>991</v>
      </c>
      <c r="B45" s="324" t="s">
        <v>1014</v>
      </c>
      <c r="C45" s="314">
        <v>600</v>
      </c>
      <c r="D45" s="75"/>
      <c r="E45" s="145">
        <v>100595.88</v>
      </c>
      <c r="F45" s="75">
        <f t="shared" si="1"/>
        <v>100595.88</v>
      </c>
    </row>
    <row r="46" spans="1:6" ht="66.75" customHeight="1">
      <c r="A46" s="3" t="s">
        <v>960</v>
      </c>
      <c r="B46" s="132" t="s">
        <v>695</v>
      </c>
      <c r="C46" s="132">
        <v>200</v>
      </c>
      <c r="D46" s="192">
        <v>914631.15</v>
      </c>
      <c r="E46" s="145"/>
      <c r="F46" s="75">
        <f t="shared" si="1"/>
        <v>914631.15</v>
      </c>
    </row>
    <row r="47" spans="1:6" ht="67.5" customHeight="1">
      <c r="A47" s="3" t="s">
        <v>961</v>
      </c>
      <c r="B47" s="132" t="s">
        <v>695</v>
      </c>
      <c r="C47" s="132">
        <v>600</v>
      </c>
      <c r="D47" s="192">
        <v>2806928</v>
      </c>
      <c r="E47" s="145"/>
      <c r="F47" s="75">
        <f t="shared" si="1"/>
        <v>2806928</v>
      </c>
    </row>
    <row r="48" spans="1:6" ht="65.25" customHeight="1">
      <c r="A48" s="37" t="s">
        <v>366</v>
      </c>
      <c r="B48" s="114" t="s">
        <v>532</v>
      </c>
      <c r="C48" s="115">
        <v>600</v>
      </c>
      <c r="D48" s="75">
        <v>80914</v>
      </c>
      <c r="E48" s="145"/>
      <c r="F48" s="75">
        <f t="shared" si="1"/>
        <v>80914</v>
      </c>
    </row>
    <row r="49" spans="1:6" ht="30" customHeight="1">
      <c r="A49" s="370" t="s">
        <v>665</v>
      </c>
      <c r="B49" s="372" t="s">
        <v>533</v>
      </c>
      <c r="C49" s="374">
        <v>200</v>
      </c>
      <c r="D49" s="366">
        <v>51890</v>
      </c>
      <c r="E49" s="368"/>
      <c r="F49" s="366">
        <f t="shared" si="1"/>
        <v>51890</v>
      </c>
    </row>
    <row r="50" spans="1:6" ht="60" customHeight="1">
      <c r="A50" s="371"/>
      <c r="B50" s="373"/>
      <c r="C50" s="375"/>
      <c r="D50" s="367"/>
      <c r="E50" s="369"/>
      <c r="F50" s="367"/>
    </row>
    <row r="51" spans="1:6" ht="62.25" customHeight="1">
      <c r="A51" s="39" t="s">
        <v>534</v>
      </c>
      <c r="B51" s="114" t="s">
        <v>535</v>
      </c>
      <c r="C51" s="116">
        <v>300</v>
      </c>
      <c r="D51" s="75">
        <v>695685.37</v>
      </c>
      <c r="E51" s="145"/>
      <c r="F51" s="75">
        <f>D51+E51</f>
        <v>695685.37</v>
      </c>
    </row>
    <row r="52" spans="1:6" ht="15" customHeight="1">
      <c r="A52" s="48" t="s">
        <v>117</v>
      </c>
      <c r="B52" s="44" t="s">
        <v>536</v>
      </c>
      <c r="C52" s="52"/>
      <c r="D52" s="74">
        <f>D53</f>
        <v>557400</v>
      </c>
      <c r="E52" s="74">
        <f>E53</f>
        <v>0</v>
      </c>
      <c r="F52" s="74">
        <f>F53</f>
        <v>557400</v>
      </c>
    </row>
    <row r="53" spans="1:6" ht="20.25" customHeight="1">
      <c r="A53" s="26" t="s">
        <v>118</v>
      </c>
      <c r="B53" s="114" t="s">
        <v>537</v>
      </c>
      <c r="C53" s="116"/>
      <c r="D53" s="75">
        <f>D54+D55</f>
        <v>557400</v>
      </c>
      <c r="E53" s="75">
        <f>E54+E55</f>
        <v>0</v>
      </c>
      <c r="F53" s="75">
        <f>F54+F55</f>
        <v>557400</v>
      </c>
    </row>
    <row r="54" spans="1:6" ht="39" customHeight="1">
      <c r="A54" s="26" t="s">
        <v>127</v>
      </c>
      <c r="B54" s="114" t="s">
        <v>538</v>
      </c>
      <c r="C54" s="116">
        <v>200</v>
      </c>
      <c r="D54" s="75">
        <v>517400</v>
      </c>
      <c r="E54" s="145"/>
      <c r="F54" s="75">
        <f>D54+E54</f>
        <v>517400</v>
      </c>
    </row>
    <row r="55" spans="1:6" ht="40.5" customHeight="1">
      <c r="A55" s="26" t="s">
        <v>119</v>
      </c>
      <c r="B55" s="114" t="s">
        <v>538</v>
      </c>
      <c r="C55" s="116">
        <v>600</v>
      </c>
      <c r="D55" s="75">
        <v>40000</v>
      </c>
      <c r="E55" s="145"/>
      <c r="F55" s="75">
        <f>D55+E55</f>
        <v>40000</v>
      </c>
    </row>
    <row r="56" spans="1:6" ht="18.75" customHeight="1">
      <c r="A56" s="48" t="s">
        <v>89</v>
      </c>
      <c r="B56" s="44" t="s">
        <v>539</v>
      </c>
      <c r="C56" s="116"/>
      <c r="D56" s="74">
        <f>D57+D65+D81</f>
        <v>59157835.91000001</v>
      </c>
      <c r="E56" s="74">
        <f>E57+E65+E81</f>
        <v>912714.86</v>
      </c>
      <c r="F56" s="74">
        <f>F57+F65+F81</f>
        <v>60070550.77</v>
      </c>
    </row>
    <row r="57" spans="1:6" ht="21" customHeight="1">
      <c r="A57" s="26" t="s">
        <v>90</v>
      </c>
      <c r="B57" s="114" t="s">
        <v>540</v>
      </c>
      <c r="C57" s="116"/>
      <c r="D57" s="75">
        <f>D58+D59+D60+D63+D64+D61+D62</f>
        <v>9502708.959999999</v>
      </c>
      <c r="E57" s="75">
        <f>E58+E59+E60+E63+E64+E61+E62</f>
        <v>420735.2799999999</v>
      </c>
      <c r="F57" s="75">
        <f>F58+F59+F60+F63+F64+F61+F62</f>
        <v>9923444.239999998</v>
      </c>
    </row>
    <row r="58" spans="1:6" ht="56.25" customHeight="1">
      <c r="A58" s="26" t="s">
        <v>79</v>
      </c>
      <c r="B58" s="114" t="s">
        <v>541</v>
      </c>
      <c r="C58" s="116">
        <v>100</v>
      </c>
      <c r="D58" s="75">
        <v>1704602</v>
      </c>
      <c r="E58" s="145">
        <v>-123686.07</v>
      </c>
      <c r="F58" s="75">
        <f>D58+E58</f>
        <v>1580915.93</v>
      </c>
    </row>
    <row r="59" spans="1:6" ht="39" customHeight="1">
      <c r="A59" s="26" t="s">
        <v>128</v>
      </c>
      <c r="B59" s="113" t="s">
        <v>541</v>
      </c>
      <c r="C59" s="116">
        <v>200</v>
      </c>
      <c r="D59" s="75">
        <v>3719827.21</v>
      </c>
      <c r="E59" s="145">
        <v>819001.97</v>
      </c>
      <c r="F59" s="75">
        <f aca="true" t="shared" si="2" ref="F59:F64">D59+E59</f>
        <v>4538829.18</v>
      </c>
    </row>
    <row r="60" spans="1:6" ht="27" customHeight="1">
      <c r="A60" s="26" t="s">
        <v>80</v>
      </c>
      <c r="B60" s="114" t="s">
        <v>541</v>
      </c>
      <c r="C60" s="116">
        <v>800</v>
      </c>
      <c r="D60" s="75">
        <v>246788.13</v>
      </c>
      <c r="E60" s="145">
        <v>2834.52</v>
      </c>
      <c r="F60" s="75">
        <f t="shared" si="2"/>
        <v>249622.65</v>
      </c>
    </row>
    <row r="61" spans="1:6" ht="54" customHeight="1">
      <c r="A61" s="45" t="s">
        <v>357</v>
      </c>
      <c r="B61" s="142" t="s">
        <v>544</v>
      </c>
      <c r="C61" s="143">
        <v>100</v>
      </c>
      <c r="D61" s="75">
        <v>993188.25</v>
      </c>
      <c r="E61" s="145"/>
      <c r="F61" s="75">
        <f t="shared" si="2"/>
        <v>993188.25</v>
      </c>
    </row>
    <row r="62" spans="1:6" ht="54" customHeight="1">
      <c r="A62" s="45" t="s">
        <v>358</v>
      </c>
      <c r="B62" s="142" t="s">
        <v>545</v>
      </c>
      <c r="C62" s="143">
        <v>100</v>
      </c>
      <c r="D62" s="75">
        <v>151215.37</v>
      </c>
      <c r="E62" s="145"/>
      <c r="F62" s="75">
        <f t="shared" si="2"/>
        <v>151215.37</v>
      </c>
    </row>
    <row r="63" spans="1:6" ht="30" customHeight="1">
      <c r="A63" s="26" t="s">
        <v>129</v>
      </c>
      <c r="B63" s="114" t="s">
        <v>542</v>
      </c>
      <c r="C63" s="116">
        <v>200</v>
      </c>
      <c r="D63" s="75">
        <v>1299988</v>
      </c>
      <c r="E63" s="145"/>
      <c r="F63" s="75">
        <f t="shared" si="2"/>
        <v>1299988</v>
      </c>
    </row>
    <row r="64" spans="1:6" ht="28.5" customHeight="1">
      <c r="A64" s="26" t="s">
        <v>130</v>
      </c>
      <c r="B64" s="114" t="s">
        <v>543</v>
      </c>
      <c r="C64" s="116">
        <v>200</v>
      </c>
      <c r="D64" s="75">
        <v>1387100</v>
      </c>
      <c r="E64" s="145">
        <v>-277415.14</v>
      </c>
      <c r="F64" s="75">
        <f t="shared" si="2"/>
        <v>1109684.8599999999</v>
      </c>
    </row>
    <row r="65" spans="1:6" ht="18.75" customHeight="1">
      <c r="A65" s="26" t="s">
        <v>91</v>
      </c>
      <c r="B65" s="114" t="s">
        <v>546</v>
      </c>
      <c r="C65" s="116"/>
      <c r="D65" s="75">
        <f>D66+D67+D68+D69+D70+D71+D72+D73+D76+D77+D78+D74+D75+D79+D80</f>
        <v>49463808.24000001</v>
      </c>
      <c r="E65" s="75">
        <f>E66+E67+E68+E69+E70+E71+E72+E73+E76+E77+E78+E74+E75+E79+E80</f>
        <v>491979.5800000001</v>
      </c>
      <c r="F65" s="75">
        <f>F66+F67+F68+F69+F70+F71+F72+F73+F76+F77+F78+F74+F75+F79+F80</f>
        <v>49955787.82000001</v>
      </c>
    </row>
    <row r="66" spans="1:6" ht="68.25" customHeight="1">
      <c r="A66" s="26" t="s">
        <v>81</v>
      </c>
      <c r="B66" s="113" t="s">
        <v>547</v>
      </c>
      <c r="C66" s="115">
        <v>100</v>
      </c>
      <c r="D66" s="75">
        <v>1315109.06</v>
      </c>
      <c r="E66" s="145">
        <v>-204053.81</v>
      </c>
      <c r="F66" s="75">
        <f aca="true" t="shared" si="3" ref="F66:F83">D66+E66</f>
        <v>1111055.25</v>
      </c>
    </row>
    <row r="67" spans="1:6" ht="43.5" customHeight="1">
      <c r="A67" s="46" t="s">
        <v>131</v>
      </c>
      <c r="B67" s="113" t="s">
        <v>547</v>
      </c>
      <c r="C67" s="116">
        <v>200</v>
      </c>
      <c r="D67" s="75">
        <v>11971142.21</v>
      </c>
      <c r="E67" s="145">
        <v>427026.83</v>
      </c>
      <c r="F67" s="75">
        <f t="shared" si="3"/>
        <v>12398169.040000001</v>
      </c>
    </row>
    <row r="68" spans="1:6" ht="42" customHeight="1">
      <c r="A68" s="46" t="s">
        <v>82</v>
      </c>
      <c r="B68" s="113" t="s">
        <v>547</v>
      </c>
      <c r="C68" s="116">
        <v>600</v>
      </c>
      <c r="D68" s="75">
        <v>19734631.21</v>
      </c>
      <c r="E68" s="145">
        <v>177955.05</v>
      </c>
      <c r="F68" s="75">
        <f t="shared" si="3"/>
        <v>19912586.26</v>
      </c>
    </row>
    <row r="69" spans="1:6" ht="27.75" customHeight="1">
      <c r="A69" s="46" t="s">
        <v>83</v>
      </c>
      <c r="B69" s="113" t="s">
        <v>547</v>
      </c>
      <c r="C69" s="116">
        <v>800</v>
      </c>
      <c r="D69" s="75">
        <v>367832.61</v>
      </c>
      <c r="E69" s="145">
        <v>1609.54</v>
      </c>
      <c r="F69" s="75">
        <f t="shared" si="3"/>
        <v>369442.14999999997</v>
      </c>
    </row>
    <row r="70" spans="1:6" ht="54.75" customHeight="1">
      <c r="A70" s="26" t="s">
        <v>84</v>
      </c>
      <c r="B70" s="114" t="s">
        <v>548</v>
      </c>
      <c r="C70" s="116">
        <v>100</v>
      </c>
      <c r="D70" s="75">
        <v>7125500</v>
      </c>
      <c r="E70" s="145">
        <v>-1100</v>
      </c>
      <c r="F70" s="75">
        <f t="shared" si="3"/>
        <v>7124400</v>
      </c>
    </row>
    <row r="71" spans="1:6" ht="30" customHeight="1">
      <c r="A71" s="46" t="s">
        <v>132</v>
      </c>
      <c r="B71" s="114" t="s">
        <v>548</v>
      </c>
      <c r="C71" s="116">
        <v>200</v>
      </c>
      <c r="D71" s="75">
        <v>1723080</v>
      </c>
      <c r="E71" s="145">
        <v>5956</v>
      </c>
      <c r="F71" s="75">
        <f t="shared" si="3"/>
        <v>1729036</v>
      </c>
    </row>
    <row r="72" spans="1:6" ht="19.5" customHeight="1">
      <c r="A72" s="46" t="s">
        <v>85</v>
      </c>
      <c r="B72" s="114" t="s">
        <v>548</v>
      </c>
      <c r="C72" s="116">
        <v>800</v>
      </c>
      <c r="D72" s="75">
        <v>5800</v>
      </c>
      <c r="E72" s="145">
        <v>-4856</v>
      </c>
      <c r="F72" s="75">
        <f t="shared" si="3"/>
        <v>944</v>
      </c>
    </row>
    <row r="73" spans="1:6" ht="33.75" customHeight="1">
      <c r="A73" s="26" t="s">
        <v>129</v>
      </c>
      <c r="B73" s="114" t="s">
        <v>549</v>
      </c>
      <c r="C73" s="116">
        <v>200</v>
      </c>
      <c r="D73" s="75">
        <v>582384.6</v>
      </c>
      <c r="E73" s="145"/>
      <c r="F73" s="75">
        <f t="shared" si="3"/>
        <v>582384.6</v>
      </c>
    </row>
    <row r="74" spans="1:6" ht="53.25" customHeight="1">
      <c r="A74" s="45" t="s">
        <v>357</v>
      </c>
      <c r="B74" s="142" t="s">
        <v>551</v>
      </c>
      <c r="C74" s="143">
        <v>100</v>
      </c>
      <c r="D74" s="75">
        <v>137684.77</v>
      </c>
      <c r="E74" s="145">
        <v>65100</v>
      </c>
      <c r="F74" s="75">
        <f t="shared" si="3"/>
        <v>202784.77</v>
      </c>
    </row>
    <row r="75" spans="1:6" ht="52.5" customHeight="1">
      <c r="A75" s="45" t="s">
        <v>358</v>
      </c>
      <c r="B75" s="142" t="s">
        <v>552</v>
      </c>
      <c r="C75" s="143">
        <v>100</v>
      </c>
      <c r="D75" s="75">
        <v>1845983.78</v>
      </c>
      <c r="E75" s="145"/>
      <c r="F75" s="75">
        <f t="shared" si="3"/>
        <v>1845983.78</v>
      </c>
    </row>
    <row r="76" spans="1:6" ht="27.75" customHeight="1">
      <c r="A76" s="26" t="s">
        <v>130</v>
      </c>
      <c r="B76" s="114" t="s">
        <v>550</v>
      </c>
      <c r="C76" s="116">
        <v>200</v>
      </c>
      <c r="D76" s="75">
        <v>514300</v>
      </c>
      <c r="E76" s="145">
        <v>24341.97</v>
      </c>
      <c r="F76" s="75">
        <f t="shared" si="3"/>
        <v>538641.97</v>
      </c>
    </row>
    <row r="77" spans="1:6" ht="92.25" customHeight="1">
      <c r="A77" s="110" t="s">
        <v>995</v>
      </c>
      <c r="B77" s="108" t="s">
        <v>553</v>
      </c>
      <c r="C77" s="116">
        <v>100</v>
      </c>
      <c r="D77" s="75">
        <v>1249920</v>
      </c>
      <c r="E77" s="75">
        <v>-1249920</v>
      </c>
      <c r="F77" s="75">
        <f t="shared" si="3"/>
        <v>0</v>
      </c>
    </row>
    <row r="78" spans="1:6" ht="71.25" customHeight="1">
      <c r="A78" s="110" t="s">
        <v>996</v>
      </c>
      <c r="B78" s="108" t="s">
        <v>553</v>
      </c>
      <c r="C78" s="116">
        <v>600</v>
      </c>
      <c r="D78" s="75">
        <v>2890440</v>
      </c>
      <c r="E78" s="75">
        <v>-2890440</v>
      </c>
      <c r="F78" s="75">
        <f t="shared" si="3"/>
        <v>0</v>
      </c>
    </row>
    <row r="79" spans="1:6" ht="120" customHeight="1">
      <c r="A79" s="110" t="s">
        <v>1000</v>
      </c>
      <c r="B79" s="165" t="s">
        <v>553</v>
      </c>
      <c r="C79" s="314">
        <v>100</v>
      </c>
      <c r="D79" s="75"/>
      <c r="E79" s="75">
        <v>1249920</v>
      </c>
      <c r="F79" s="75">
        <f t="shared" si="3"/>
        <v>1249920</v>
      </c>
    </row>
    <row r="80" spans="1:6" ht="105.75" customHeight="1">
      <c r="A80" s="110" t="s">
        <v>997</v>
      </c>
      <c r="B80" s="165" t="s">
        <v>553</v>
      </c>
      <c r="C80" s="314">
        <v>600</v>
      </c>
      <c r="D80" s="75"/>
      <c r="E80" s="75">
        <v>2890440</v>
      </c>
      <c r="F80" s="75">
        <f t="shared" si="3"/>
        <v>2890440</v>
      </c>
    </row>
    <row r="81" spans="1:6" ht="20.25" customHeight="1">
      <c r="A81" s="26" t="s">
        <v>892</v>
      </c>
      <c r="B81" s="227" t="s">
        <v>891</v>
      </c>
      <c r="C81" s="228"/>
      <c r="D81" s="75">
        <f>D82+D83</f>
        <v>191318.71</v>
      </c>
      <c r="E81" s="75">
        <f>E82+E83</f>
        <v>0</v>
      </c>
      <c r="F81" s="75">
        <f>F82+F83</f>
        <v>191318.71</v>
      </c>
    </row>
    <row r="82" spans="1:6" ht="54.75" customHeight="1">
      <c r="A82" s="110" t="s">
        <v>907</v>
      </c>
      <c r="B82" s="165" t="s">
        <v>888</v>
      </c>
      <c r="C82" s="228">
        <v>200</v>
      </c>
      <c r="D82" s="75">
        <v>46958.38</v>
      </c>
      <c r="E82" s="145"/>
      <c r="F82" s="75">
        <f t="shared" si="3"/>
        <v>46958.38</v>
      </c>
    </row>
    <row r="83" spans="1:6" ht="56.25" customHeight="1">
      <c r="A83" s="110" t="s">
        <v>889</v>
      </c>
      <c r="B83" s="165" t="s">
        <v>888</v>
      </c>
      <c r="C83" s="228">
        <v>600</v>
      </c>
      <c r="D83" s="75">
        <v>144360.33</v>
      </c>
      <c r="E83" s="145"/>
      <c r="F83" s="75">
        <f t="shared" si="3"/>
        <v>144360.33</v>
      </c>
    </row>
    <row r="84" spans="1:6" ht="27" customHeight="1">
      <c r="A84" s="53" t="s">
        <v>554</v>
      </c>
      <c r="B84" s="54" t="s">
        <v>555</v>
      </c>
      <c r="C84" s="116"/>
      <c r="D84" s="74">
        <f>D85+D88</f>
        <v>75579368.25</v>
      </c>
      <c r="E84" s="74">
        <f>E85+E88</f>
        <v>995356.5399999999</v>
      </c>
      <c r="F84" s="74">
        <f>F85+F88</f>
        <v>76574724.78999999</v>
      </c>
    </row>
    <row r="85" spans="1:6" ht="20.25" customHeight="1">
      <c r="A85" s="26" t="s">
        <v>90</v>
      </c>
      <c r="B85" s="114" t="s">
        <v>556</v>
      </c>
      <c r="C85" s="116"/>
      <c r="D85" s="75">
        <f>D86+D87</f>
        <v>9378035</v>
      </c>
      <c r="E85" s="75">
        <f>E86+E87</f>
        <v>371828</v>
      </c>
      <c r="F85" s="75">
        <f>F86+F87</f>
        <v>9749863</v>
      </c>
    </row>
    <row r="86" spans="1:6" ht="105" customHeight="1">
      <c r="A86" s="26" t="s">
        <v>669</v>
      </c>
      <c r="B86" s="114" t="s">
        <v>557</v>
      </c>
      <c r="C86" s="116">
        <v>100</v>
      </c>
      <c r="D86" s="75">
        <v>9330089</v>
      </c>
      <c r="E86" s="145">
        <v>371096</v>
      </c>
      <c r="F86" s="75">
        <f>D86+E86</f>
        <v>9701185</v>
      </c>
    </row>
    <row r="87" spans="1:6" ht="80.25" customHeight="1">
      <c r="A87" s="26" t="s">
        <v>670</v>
      </c>
      <c r="B87" s="114" t="s">
        <v>557</v>
      </c>
      <c r="C87" s="116">
        <v>200</v>
      </c>
      <c r="D87" s="75">
        <v>47946</v>
      </c>
      <c r="E87" s="145">
        <v>732</v>
      </c>
      <c r="F87" s="75">
        <f>D87+E87</f>
        <v>48678</v>
      </c>
    </row>
    <row r="88" spans="1:6" ht="19.5" customHeight="1">
      <c r="A88" s="26" t="s">
        <v>708</v>
      </c>
      <c r="B88" s="142" t="s">
        <v>709</v>
      </c>
      <c r="C88" s="143"/>
      <c r="D88" s="75">
        <f>D89+D90+D91</f>
        <v>66201333.25</v>
      </c>
      <c r="E88" s="75">
        <f>E89+E90+E91</f>
        <v>623528.5399999999</v>
      </c>
      <c r="F88" s="75">
        <f>F89+F90+F91</f>
        <v>66824861.79</v>
      </c>
    </row>
    <row r="89" spans="1:6" ht="117.75" customHeight="1">
      <c r="A89" s="58" t="s">
        <v>710</v>
      </c>
      <c r="B89" s="142" t="s">
        <v>711</v>
      </c>
      <c r="C89" s="143">
        <v>100</v>
      </c>
      <c r="D89" s="75">
        <v>17155258.66</v>
      </c>
      <c r="E89" s="145">
        <v>-674691.16</v>
      </c>
      <c r="F89" s="75">
        <f>D89+E89</f>
        <v>16480567.5</v>
      </c>
    </row>
    <row r="90" spans="1:6" ht="107.25" customHeight="1">
      <c r="A90" s="26" t="s">
        <v>712</v>
      </c>
      <c r="B90" s="142" t="s">
        <v>711</v>
      </c>
      <c r="C90" s="143">
        <v>200</v>
      </c>
      <c r="D90" s="75">
        <v>204337</v>
      </c>
      <c r="E90" s="145">
        <v>-6940.96</v>
      </c>
      <c r="F90" s="75">
        <f>D90+E90</f>
        <v>197396.04</v>
      </c>
    </row>
    <row r="91" spans="1:6" ht="106.5" customHeight="1">
      <c r="A91" s="46" t="s">
        <v>713</v>
      </c>
      <c r="B91" s="142" t="s">
        <v>711</v>
      </c>
      <c r="C91" s="143">
        <v>600</v>
      </c>
      <c r="D91" s="75">
        <v>48841737.59</v>
      </c>
      <c r="E91" s="145">
        <v>1305160.66</v>
      </c>
      <c r="F91" s="75">
        <f>D91+E91</f>
        <v>50146898.25</v>
      </c>
    </row>
    <row r="92" spans="1:6" ht="22.5" customHeight="1">
      <c r="A92" s="51" t="s">
        <v>92</v>
      </c>
      <c r="B92" s="44" t="s">
        <v>558</v>
      </c>
      <c r="C92" s="116"/>
      <c r="D92" s="74">
        <f>D93+D110</f>
        <v>6097912.679999999</v>
      </c>
      <c r="E92" s="74">
        <f>E93+E110</f>
        <v>-114605.26</v>
      </c>
      <c r="F92" s="74">
        <f>F93+F110</f>
        <v>5983307.419999999</v>
      </c>
    </row>
    <row r="93" spans="1:6" ht="19.5" customHeight="1">
      <c r="A93" s="26" t="s">
        <v>93</v>
      </c>
      <c r="B93" s="114" t="s">
        <v>559</v>
      </c>
      <c r="C93" s="116"/>
      <c r="D93" s="76">
        <f>D94+D95+D97+D98+D100+D102+D104+D106+D108+D96+D99+D101+D103+D105+D107+D109</f>
        <v>5517592.679999999</v>
      </c>
      <c r="E93" s="76">
        <f>E94+E95+E97+E98+E100+E102+E104+E106+E108+E96+E99+E101+E103+E105+E107+E109</f>
        <v>-102572.45999999999</v>
      </c>
      <c r="F93" s="76">
        <f>F94+F95+F97+F98+F100+F102+F104+F106+F108+F96+F99+F101+F103+F105+F107+F109</f>
        <v>5415020.219999999</v>
      </c>
    </row>
    <row r="94" spans="1:6" ht="54.75" customHeight="1">
      <c r="A94" s="26" t="s">
        <v>94</v>
      </c>
      <c r="B94" s="114" t="s">
        <v>560</v>
      </c>
      <c r="C94" s="116">
        <v>100</v>
      </c>
      <c r="D94" s="75">
        <v>2002614.96</v>
      </c>
      <c r="E94" s="145"/>
      <c r="F94" s="75">
        <f aca="true" t="shared" si="4" ref="F94:F112">D94+E94</f>
        <v>2002614.96</v>
      </c>
    </row>
    <row r="95" spans="1:6" ht="39.75" customHeight="1">
      <c r="A95" s="26" t="s">
        <v>561</v>
      </c>
      <c r="B95" s="114" t="s">
        <v>560</v>
      </c>
      <c r="C95" s="116">
        <v>200</v>
      </c>
      <c r="D95" s="75">
        <v>341972</v>
      </c>
      <c r="E95" s="145"/>
      <c r="F95" s="75">
        <f t="shared" si="4"/>
        <v>341972</v>
      </c>
    </row>
    <row r="96" spans="1:6" ht="41.25" customHeight="1">
      <c r="A96" s="26" t="s">
        <v>919</v>
      </c>
      <c r="B96" s="255" t="s">
        <v>560</v>
      </c>
      <c r="C96" s="256">
        <v>600</v>
      </c>
      <c r="D96" s="75">
        <v>1247016.45</v>
      </c>
      <c r="E96" s="145">
        <v>-37472.46</v>
      </c>
      <c r="F96" s="75">
        <f>D96+E96</f>
        <v>1209543.99</v>
      </c>
    </row>
    <row r="97" spans="1:6" ht="27.75" customHeight="1">
      <c r="A97" s="26" t="s">
        <v>95</v>
      </c>
      <c r="B97" s="114" t="s">
        <v>560</v>
      </c>
      <c r="C97" s="116">
        <v>800</v>
      </c>
      <c r="D97" s="75">
        <v>14266</v>
      </c>
      <c r="E97" s="145"/>
      <c r="F97" s="75">
        <f t="shared" si="4"/>
        <v>14266</v>
      </c>
    </row>
    <row r="98" spans="1:6" ht="79.5" customHeight="1">
      <c r="A98" s="26" t="s">
        <v>714</v>
      </c>
      <c r="B98" s="255" t="s">
        <v>715</v>
      </c>
      <c r="C98" s="143">
        <v>100</v>
      </c>
      <c r="D98" s="75">
        <v>1700</v>
      </c>
      <c r="E98" s="145"/>
      <c r="F98" s="75">
        <f t="shared" si="4"/>
        <v>1700</v>
      </c>
    </row>
    <row r="99" spans="1:6" ht="55.5" customHeight="1">
      <c r="A99" s="26" t="s">
        <v>920</v>
      </c>
      <c r="B99" s="255" t="s">
        <v>715</v>
      </c>
      <c r="C99" s="256">
        <v>600</v>
      </c>
      <c r="D99" s="75">
        <v>2445.88</v>
      </c>
      <c r="E99" s="145"/>
      <c r="F99" s="75">
        <f>D99+E99</f>
        <v>2445.88</v>
      </c>
    </row>
    <row r="100" spans="1:6" ht="81.75" customHeight="1">
      <c r="A100" s="45" t="s">
        <v>716</v>
      </c>
      <c r="B100" s="255" t="s">
        <v>717</v>
      </c>
      <c r="C100" s="143">
        <v>100</v>
      </c>
      <c r="D100" s="75">
        <v>652</v>
      </c>
      <c r="E100" s="145"/>
      <c r="F100" s="75">
        <f t="shared" si="4"/>
        <v>652</v>
      </c>
    </row>
    <row r="101" spans="1:6" ht="67.5" customHeight="1">
      <c r="A101" s="45" t="s">
        <v>921</v>
      </c>
      <c r="B101" s="255" t="s">
        <v>717</v>
      </c>
      <c r="C101" s="256">
        <v>600</v>
      </c>
      <c r="D101" s="75">
        <v>712.71</v>
      </c>
      <c r="E101" s="145"/>
      <c r="F101" s="75">
        <f>D101+E101</f>
        <v>712.71</v>
      </c>
    </row>
    <row r="102" spans="1:6" ht="82.5" customHeight="1">
      <c r="A102" s="26" t="s">
        <v>718</v>
      </c>
      <c r="B102" s="255" t="s">
        <v>719</v>
      </c>
      <c r="C102" s="143">
        <v>100</v>
      </c>
      <c r="D102" s="75">
        <v>67553.3</v>
      </c>
      <c r="E102" s="145"/>
      <c r="F102" s="75">
        <f t="shared" si="4"/>
        <v>67553.3</v>
      </c>
    </row>
    <row r="103" spans="1:6" ht="67.5" customHeight="1">
      <c r="A103" s="26" t="s">
        <v>922</v>
      </c>
      <c r="B103" s="255" t="s">
        <v>719</v>
      </c>
      <c r="C103" s="256">
        <v>600</v>
      </c>
      <c r="D103" s="145">
        <v>67553.3</v>
      </c>
      <c r="E103" s="145"/>
      <c r="F103" s="75">
        <f t="shared" si="4"/>
        <v>67553.3</v>
      </c>
    </row>
    <row r="104" spans="1:6" ht="81" customHeight="1">
      <c r="A104" s="26" t="s">
        <v>720</v>
      </c>
      <c r="B104" s="255" t="s">
        <v>721</v>
      </c>
      <c r="C104" s="143">
        <v>100</v>
      </c>
      <c r="D104" s="75">
        <v>170598</v>
      </c>
      <c r="E104" s="145"/>
      <c r="F104" s="75">
        <f t="shared" si="4"/>
        <v>170598</v>
      </c>
    </row>
    <row r="105" spans="1:6" ht="66" customHeight="1">
      <c r="A105" s="26" t="s">
        <v>923</v>
      </c>
      <c r="B105" s="255" t="s">
        <v>721</v>
      </c>
      <c r="C105" s="256">
        <v>600</v>
      </c>
      <c r="D105" s="145">
        <v>170746.5</v>
      </c>
      <c r="E105" s="145"/>
      <c r="F105" s="75">
        <f t="shared" si="4"/>
        <v>170746.5</v>
      </c>
    </row>
    <row r="106" spans="1:6" ht="51">
      <c r="A106" s="45" t="s">
        <v>357</v>
      </c>
      <c r="B106" s="255" t="s">
        <v>722</v>
      </c>
      <c r="C106" s="143">
        <v>100</v>
      </c>
      <c r="D106" s="75">
        <v>307010.11</v>
      </c>
      <c r="E106" s="145"/>
      <c r="F106" s="75">
        <f t="shared" si="4"/>
        <v>307010.11</v>
      </c>
    </row>
    <row r="107" spans="1:6" ht="30.75" customHeight="1">
      <c r="A107" s="45" t="s">
        <v>924</v>
      </c>
      <c r="B107" s="255" t="s">
        <v>722</v>
      </c>
      <c r="C107" s="256">
        <v>600</v>
      </c>
      <c r="D107" s="145">
        <v>504932.62</v>
      </c>
      <c r="E107" s="145">
        <v>-65100</v>
      </c>
      <c r="F107" s="75">
        <f t="shared" si="4"/>
        <v>439832.62</v>
      </c>
    </row>
    <row r="108" spans="1:6" ht="51">
      <c r="A108" s="45" t="s">
        <v>358</v>
      </c>
      <c r="B108" s="255" t="s">
        <v>723</v>
      </c>
      <c r="C108" s="143">
        <v>100</v>
      </c>
      <c r="D108" s="75">
        <v>279596.09</v>
      </c>
      <c r="E108" s="145"/>
      <c r="F108" s="75">
        <f t="shared" si="4"/>
        <v>279596.09</v>
      </c>
    </row>
    <row r="109" spans="1:6" ht="38.25" customHeight="1">
      <c r="A109" s="45" t="s">
        <v>925</v>
      </c>
      <c r="B109" s="255" t="s">
        <v>723</v>
      </c>
      <c r="C109" s="256">
        <v>600</v>
      </c>
      <c r="D109" s="145">
        <v>338222.76</v>
      </c>
      <c r="E109" s="145"/>
      <c r="F109" s="75">
        <f t="shared" si="4"/>
        <v>338222.76</v>
      </c>
    </row>
    <row r="110" spans="1:6" ht="25.5">
      <c r="A110" s="26" t="s">
        <v>958</v>
      </c>
      <c r="B110" s="262" t="s">
        <v>957</v>
      </c>
      <c r="C110" s="263"/>
      <c r="D110" s="145">
        <f>D111+D112</f>
        <v>580320</v>
      </c>
      <c r="E110" s="145">
        <f>E111+E112</f>
        <v>-12032.8</v>
      </c>
      <c r="F110" s="145">
        <f>F111+F112</f>
        <v>568287.2</v>
      </c>
    </row>
    <row r="111" spans="1:6" ht="38.25" customHeight="1">
      <c r="A111" s="45" t="s">
        <v>959</v>
      </c>
      <c r="B111" s="262" t="s">
        <v>956</v>
      </c>
      <c r="C111" s="263">
        <v>600</v>
      </c>
      <c r="D111" s="145">
        <v>577530</v>
      </c>
      <c r="E111" s="145">
        <v>-9242.8</v>
      </c>
      <c r="F111" s="75">
        <f t="shared" si="4"/>
        <v>568287.2</v>
      </c>
    </row>
    <row r="112" spans="1:6" ht="38.25" customHeight="1">
      <c r="A112" s="45" t="s">
        <v>959</v>
      </c>
      <c r="B112" s="280" t="s">
        <v>956</v>
      </c>
      <c r="C112" s="281">
        <v>800</v>
      </c>
      <c r="D112" s="145">
        <v>2790</v>
      </c>
      <c r="E112" s="145">
        <v>-2790</v>
      </c>
      <c r="F112" s="75">
        <f t="shared" si="4"/>
        <v>0</v>
      </c>
    </row>
    <row r="113" spans="1:6" ht="17.25" customHeight="1">
      <c r="A113" s="51" t="s">
        <v>96</v>
      </c>
      <c r="B113" s="44" t="s">
        <v>562</v>
      </c>
      <c r="C113" s="116"/>
      <c r="D113" s="74">
        <f>D114</f>
        <v>755160</v>
      </c>
      <c r="E113" s="74">
        <f>E114</f>
        <v>0</v>
      </c>
      <c r="F113" s="74">
        <f>F114</f>
        <v>755160</v>
      </c>
    </row>
    <row r="114" spans="1:6" ht="19.5" customHeight="1">
      <c r="A114" s="26" t="s">
        <v>97</v>
      </c>
      <c r="B114" s="114" t="s">
        <v>563</v>
      </c>
      <c r="C114" s="116"/>
      <c r="D114" s="75">
        <f>D115+D116+D117</f>
        <v>755160</v>
      </c>
      <c r="E114" s="75">
        <f>E115+E116+E117</f>
        <v>0</v>
      </c>
      <c r="F114" s="75">
        <f>F115+F116+F117</f>
        <v>755160</v>
      </c>
    </row>
    <row r="115" spans="1:6" ht="54" customHeight="1">
      <c r="A115" s="26" t="s">
        <v>564</v>
      </c>
      <c r="B115" s="114" t="s">
        <v>565</v>
      </c>
      <c r="C115" s="116">
        <v>600</v>
      </c>
      <c r="D115" s="75">
        <v>26040</v>
      </c>
      <c r="E115" s="145"/>
      <c r="F115" s="75">
        <f>D115+E115</f>
        <v>26040</v>
      </c>
    </row>
    <row r="116" spans="1:6" ht="39.75" customHeight="1">
      <c r="A116" s="47" t="s">
        <v>145</v>
      </c>
      <c r="B116" s="114" t="s">
        <v>566</v>
      </c>
      <c r="C116" s="116">
        <v>200</v>
      </c>
      <c r="D116" s="75">
        <v>221340</v>
      </c>
      <c r="E116" s="145"/>
      <c r="F116" s="75">
        <f>D116+E116</f>
        <v>221340</v>
      </c>
    </row>
    <row r="117" spans="1:6" ht="39" customHeight="1">
      <c r="A117" s="47" t="s">
        <v>146</v>
      </c>
      <c r="B117" s="114" t="s">
        <v>566</v>
      </c>
      <c r="C117" s="116">
        <v>600</v>
      </c>
      <c r="D117" s="75">
        <v>507780</v>
      </c>
      <c r="E117" s="145"/>
      <c r="F117" s="75">
        <f>D117+E117</f>
        <v>507780</v>
      </c>
    </row>
    <row r="118" spans="1:6" ht="18" customHeight="1">
      <c r="A118" s="48" t="s">
        <v>365</v>
      </c>
      <c r="B118" s="55" t="s">
        <v>567</v>
      </c>
      <c r="C118" s="112"/>
      <c r="D118" s="74">
        <f>D119</f>
        <v>270000</v>
      </c>
      <c r="E118" s="74">
        <f>E119</f>
        <v>-133500</v>
      </c>
      <c r="F118" s="74">
        <f>F119</f>
        <v>136500</v>
      </c>
    </row>
    <row r="119" spans="1:6" ht="20.25" customHeight="1">
      <c r="A119" s="26" t="s">
        <v>86</v>
      </c>
      <c r="B119" s="111" t="s">
        <v>568</v>
      </c>
      <c r="C119" s="112"/>
      <c r="D119" s="75">
        <f>D120+D121+D122</f>
        <v>270000</v>
      </c>
      <c r="E119" s="75">
        <f>E120+E121+E122</f>
        <v>-133500</v>
      </c>
      <c r="F119" s="75">
        <f>F120+F121+F122</f>
        <v>136500</v>
      </c>
    </row>
    <row r="120" spans="1:6" ht="51">
      <c r="A120" s="26" t="s">
        <v>696</v>
      </c>
      <c r="B120" s="111" t="s">
        <v>630</v>
      </c>
      <c r="C120" s="116">
        <v>300</v>
      </c>
      <c r="D120" s="75">
        <v>16000</v>
      </c>
      <c r="E120" s="145">
        <v>-8000</v>
      </c>
      <c r="F120" s="75">
        <f>D120+E120</f>
        <v>8000</v>
      </c>
    </row>
    <row r="121" spans="1:6" ht="25.5">
      <c r="A121" s="26" t="s">
        <v>697</v>
      </c>
      <c r="B121" s="114" t="s">
        <v>631</v>
      </c>
      <c r="C121" s="116">
        <v>300</v>
      </c>
      <c r="D121" s="75">
        <v>90000</v>
      </c>
      <c r="E121" s="145">
        <v>-31500</v>
      </c>
      <c r="F121" s="75">
        <f>D121+E121</f>
        <v>58500</v>
      </c>
    </row>
    <row r="122" spans="1:6" ht="25.5">
      <c r="A122" s="26" t="s">
        <v>698</v>
      </c>
      <c r="B122" s="114" t="s">
        <v>632</v>
      </c>
      <c r="C122" s="116">
        <v>300</v>
      </c>
      <c r="D122" s="75">
        <v>164000</v>
      </c>
      <c r="E122" s="145">
        <v>-94000</v>
      </c>
      <c r="F122" s="75">
        <f>D122+E122</f>
        <v>70000</v>
      </c>
    </row>
    <row r="123" spans="1:6" ht="27.75" customHeight="1">
      <c r="A123" s="48" t="s">
        <v>902</v>
      </c>
      <c r="B123" s="44" t="s">
        <v>569</v>
      </c>
      <c r="C123" s="116"/>
      <c r="D123" s="74">
        <f>D124</f>
        <v>111468.5</v>
      </c>
      <c r="E123" s="74">
        <f>E124</f>
        <v>5506.5</v>
      </c>
      <c r="F123" s="74">
        <f>F124</f>
        <v>116975</v>
      </c>
    </row>
    <row r="124" spans="1:6" ht="18" customHeight="1">
      <c r="A124" s="26" t="s">
        <v>86</v>
      </c>
      <c r="B124" s="134" t="s">
        <v>570</v>
      </c>
      <c r="C124" s="136"/>
      <c r="D124" s="75">
        <f>D126+D125+D127</f>
        <v>111468.5</v>
      </c>
      <c r="E124" s="75">
        <f>E126+E125+E127</f>
        <v>5506.5</v>
      </c>
      <c r="F124" s="75">
        <f>F126+F125+F127</f>
        <v>116975</v>
      </c>
    </row>
    <row r="125" spans="1:6" ht="41.25" customHeight="1">
      <c r="A125" s="3" t="s">
        <v>758</v>
      </c>
      <c r="B125" s="132">
        <v>2190100430</v>
      </c>
      <c r="C125" s="132">
        <v>200</v>
      </c>
      <c r="D125" s="192">
        <v>0</v>
      </c>
      <c r="E125" s="145"/>
      <c r="F125" s="192">
        <f>D125+E125</f>
        <v>0</v>
      </c>
    </row>
    <row r="126" spans="1:6" ht="54" customHeight="1">
      <c r="A126" s="3" t="s">
        <v>699</v>
      </c>
      <c r="B126" s="132">
        <v>2190100440</v>
      </c>
      <c r="C126" s="132">
        <v>300</v>
      </c>
      <c r="D126" s="192">
        <v>6000</v>
      </c>
      <c r="E126" s="145"/>
      <c r="F126" s="192">
        <f>D126+E126</f>
        <v>6000</v>
      </c>
    </row>
    <row r="127" spans="1:6" ht="38.25">
      <c r="A127" s="26" t="s">
        <v>776</v>
      </c>
      <c r="B127" s="154" t="s">
        <v>777</v>
      </c>
      <c r="C127" s="155">
        <v>200</v>
      </c>
      <c r="D127" s="192">
        <v>105468.5</v>
      </c>
      <c r="E127" s="145">
        <v>5506.5</v>
      </c>
      <c r="F127" s="192">
        <f>D127+E127</f>
        <v>110975</v>
      </c>
    </row>
    <row r="128" spans="1:6" ht="27.75" customHeight="1">
      <c r="A128" s="26" t="s">
        <v>571</v>
      </c>
      <c r="B128" s="44" t="s">
        <v>572</v>
      </c>
      <c r="C128" s="136"/>
      <c r="D128" s="74">
        <f>D129+D148+D156</f>
        <v>14513795.4</v>
      </c>
      <c r="E128" s="74">
        <f>E129+E148+E156</f>
        <v>137150</v>
      </c>
      <c r="F128" s="74">
        <f>F129+F148+F156</f>
        <v>14650945.4</v>
      </c>
    </row>
    <row r="129" spans="1:6" ht="19.5" customHeight="1">
      <c r="A129" s="56" t="s">
        <v>573</v>
      </c>
      <c r="B129" s="111" t="s">
        <v>574</v>
      </c>
      <c r="C129" s="116"/>
      <c r="D129" s="75">
        <f>D130+D135+D137+D142</f>
        <v>11516621.71</v>
      </c>
      <c r="E129" s="75">
        <f>E130+E135+E137+E142</f>
        <v>0</v>
      </c>
      <c r="F129" s="75">
        <f>F130+F135+F137+F142</f>
        <v>11516621.71</v>
      </c>
    </row>
    <row r="130" spans="1:6" ht="18" customHeight="1">
      <c r="A130" s="26" t="s">
        <v>101</v>
      </c>
      <c r="B130" s="111" t="s">
        <v>575</v>
      </c>
      <c r="C130" s="116"/>
      <c r="D130" s="75">
        <f>D131+D132+D133+D134</f>
        <v>4923778.2</v>
      </c>
      <c r="E130" s="75">
        <f>E131+E132+E133+E134</f>
        <v>0</v>
      </c>
      <c r="F130" s="75">
        <f>F131+F132+F133+F134</f>
        <v>4923778.2</v>
      </c>
    </row>
    <row r="131" spans="1:6" ht="57.75" customHeight="1">
      <c r="A131" s="26" t="s">
        <v>99</v>
      </c>
      <c r="B131" s="111" t="s">
        <v>576</v>
      </c>
      <c r="C131" s="116">
        <v>100</v>
      </c>
      <c r="D131" s="75">
        <v>2041464</v>
      </c>
      <c r="E131" s="145"/>
      <c r="F131" s="75">
        <f>D131+E131</f>
        <v>2041464</v>
      </c>
    </row>
    <row r="132" spans="1:6" ht="42" customHeight="1">
      <c r="A132" s="26" t="s">
        <v>133</v>
      </c>
      <c r="B132" s="111" t="s">
        <v>576</v>
      </c>
      <c r="C132" s="116">
        <v>200</v>
      </c>
      <c r="D132" s="75">
        <v>2582164.2</v>
      </c>
      <c r="E132" s="145"/>
      <c r="F132" s="75">
        <f aca="true" t="shared" si="5" ref="F132:F147">D132+E132</f>
        <v>2582164.2</v>
      </c>
    </row>
    <row r="133" spans="1:6" ht="28.5" customHeight="1">
      <c r="A133" s="26" t="s">
        <v>100</v>
      </c>
      <c r="B133" s="111" t="s">
        <v>576</v>
      </c>
      <c r="C133" s="116">
        <v>800</v>
      </c>
      <c r="D133" s="75">
        <v>70200</v>
      </c>
      <c r="E133" s="145"/>
      <c r="F133" s="75">
        <f t="shared" si="5"/>
        <v>70200</v>
      </c>
    </row>
    <row r="134" spans="1:6" ht="30" customHeight="1">
      <c r="A134" s="57" t="s">
        <v>134</v>
      </c>
      <c r="B134" s="114" t="s">
        <v>577</v>
      </c>
      <c r="C134" s="116">
        <v>200</v>
      </c>
      <c r="D134" s="75">
        <v>229950</v>
      </c>
      <c r="E134" s="145"/>
      <c r="F134" s="75">
        <f t="shared" si="5"/>
        <v>229950</v>
      </c>
    </row>
    <row r="135" spans="1:6" ht="27" customHeight="1">
      <c r="A135" s="26" t="s">
        <v>102</v>
      </c>
      <c r="B135" s="111" t="s">
        <v>578</v>
      </c>
      <c r="C135" s="116"/>
      <c r="D135" s="75">
        <f>D136</f>
        <v>439297.8</v>
      </c>
      <c r="E135" s="75">
        <f>E136</f>
        <v>0</v>
      </c>
      <c r="F135" s="75">
        <f>F136</f>
        <v>439297.8</v>
      </c>
    </row>
    <row r="136" spans="1:6" ht="28.5" customHeight="1">
      <c r="A136" s="26" t="s">
        <v>135</v>
      </c>
      <c r="B136" s="111" t="s">
        <v>579</v>
      </c>
      <c r="C136" s="116">
        <v>200</v>
      </c>
      <c r="D136" s="75">
        <v>439297.8</v>
      </c>
      <c r="E136" s="145"/>
      <c r="F136" s="75">
        <f t="shared" si="5"/>
        <v>439297.8</v>
      </c>
    </row>
    <row r="137" spans="1:6" ht="25.5" customHeight="1">
      <c r="A137" s="26" t="s">
        <v>103</v>
      </c>
      <c r="B137" s="111" t="s">
        <v>580</v>
      </c>
      <c r="C137" s="116"/>
      <c r="D137" s="75">
        <f>D138+D139+D140+D141</f>
        <v>3151292.71</v>
      </c>
      <c r="E137" s="75">
        <f>E138+E139+E140+E141</f>
        <v>0</v>
      </c>
      <c r="F137" s="75">
        <f>F138+F139+F140+F141</f>
        <v>3151292.71</v>
      </c>
    </row>
    <row r="138" spans="1:6" ht="75" customHeight="1">
      <c r="A138" s="39" t="s">
        <v>581</v>
      </c>
      <c r="B138" s="111" t="s">
        <v>582</v>
      </c>
      <c r="C138" s="116">
        <v>100</v>
      </c>
      <c r="D138" s="75">
        <v>2315044</v>
      </c>
      <c r="E138" s="145"/>
      <c r="F138" s="75">
        <f t="shared" si="5"/>
        <v>2315044</v>
      </c>
    </row>
    <row r="139" spans="1:6" ht="67.5" customHeight="1">
      <c r="A139" s="26" t="s">
        <v>281</v>
      </c>
      <c r="B139" s="114" t="s">
        <v>583</v>
      </c>
      <c r="C139" s="116">
        <v>100</v>
      </c>
      <c r="D139" s="75">
        <v>244943</v>
      </c>
      <c r="E139" s="145"/>
      <c r="F139" s="75">
        <f t="shared" si="5"/>
        <v>244943</v>
      </c>
    </row>
    <row r="140" spans="1:6" ht="58.5" customHeight="1">
      <c r="A140" s="45" t="s">
        <v>357</v>
      </c>
      <c r="B140" s="142" t="s">
        <v>724</v>
      </c>
      <c r="C140" s="143">
        <v>100</v>
      </c>
      <c r="D140" s="75">
        <v>312390.4</v>
      </c>
      <c r="E140" s="145"/>
      <c r="F140" s="75">
        <f t="shared" si="5"/>
        <v>312390.4</v>
      </c>
    </row>
    <row r="141" spans="1:6" ht="51">
      <c r="A141" s="45" t="s">
        <v>358</v>
      </c>
      <c r="B141" s="142" t="s">
        <v>725</v>
      </c>
      <c r="C141" s="143">
        <v>100</v>
      </c>
      <c r="D141" s="75">
        <v>278915.31</v>
      </c>
      <c r="E141" s="145"/>
      <c r="F141" s="75">
        <f t="shared" si="5"/>
        <v>278915.31</v>
      </c>
    </row>
    <row r="142" spans="1:6" ht="21" customHeight="1">
      <c r="A142" s="26" t="s">
        <v>151</v>
      </c>
      <c r="B142" s="111" t="s">
        <v>584</v>
      </c>
      <c r="C142" s="116"/>
      <c r="D142" s="75">
        <f>D143+D144+D146+D145+D147</f>
        <v>3002253</v>
      </c>
      <c r="E142" s="75">
        <f>E143+E144+E146+E145+E147</f>
        <v>0</v>
      </c>
      <c r="F142" s="75">
        <f>F143+F144+F146+F145+F147</f>
        <v>3002253</v>
      </c>
    </row>
    <row r="143" spans="1:6" ht="66.75" customHeight="1">
      <c r="A143" s="26" t="s">
        <v>279</v>
      </c>
      <c r="B143" s="111" t="s">
        <v>633</v>
      </c>
      <c r="C143" s="116">
        <v>100</v>
      </c>
      <c r="D143" s="75">
        <v>1780466</v>
      </c>
      <c r="E143" s="145">
        <v>-1000</v>
      </c>
      <c r="F143" s="75">
        <f t="shared" si="5"/>
        <v>1779466</v>
      </c>
    </row>
    <row r="144" spans="1:6" ht="42" customHeight="1">
      <c r="A144" s="26" t="s">
        <v>280</v>
      </c>
      <c r="B144" s="111" t="s">
        <v>633</v>
      </c>
      <c r="C144" s="116">
        <v>200</v>
      </c>
      <c r="D144" s="75">
        <v>622302.58</v>
      </c>
      <c r="E144" s="145">
        <v>1000</v>
      </c>
      <c r="F144" s="75">
        <f t="shared" si="5"/>
        <v>623302.58</v>
      </c>
    </row>
    <row r="145" spans="1:6" ht="40.5" customHeight="1">
      <c r="A145" s="26" t="s">
        <v>848</v>
      </c>
      <c r="B145" s="146" t="s">
        <v>832</v>
      </c>
      <c r="C145" s="186">
        <v>200</v>
      </c>
      <c r="D145" s="75">
        <v>108613.13</v>
      </c>
      <c r="E145" s="145"/>
      <c r="F145" s="75">
        <f t="shared" si="5"/>
        <v>108613.13</v>
      </c>
    </row>
    <row r="146" spans="1:6" ht="44.25" customHeight="1">
      <c r="A146" s="26" t="s">
        <v>790</v>
      </c>
      <c r="B146" s="156" t="s">
        <v>791</v>
      </c>
      <c r="C146" s="157">
        <v>500</v>
      </c>
      <c r="D146" s="75">
        <v>456142</v>
      </c>
      <c r="E146" s="145"/>
      <c r="F146" s="75">
        <f t="shared" si="5"/>
        <v>456142</v>
      </c>
    </row>
    <row r="147" spans="1:6" ht="53.25" customHeight="1">
      <c r="A147" s="26" t="s">
        <v>882</v>
      </c>
      <c r="B147" s="146" t="s">
        <v>880</v>
      </c>
      <c r="C147" s="223">
        <v>200</v>
      </c>
      <c r="D147" s="75">
        <v>34729.29</v>
      </c>
      <c r="E147" s="145"/>
      <c r="F147" s="75">
        <f t="shared" si="5"/>
        <v>34729.29</v>
      </c>
    </row>
    <row r="148" spans="1:6" ht="27" customHeight="1">
      <c r="A148" s="51" t="s">
        <v>104</v>
      </c>
      <c r="B148" s="55" t="s">
        <v>585</v>
      </c>
      <c r="C148" s="116"/>
      <c r="D148" s="74">
        <f>D149</f>
        <v>2249323.69</v>
      </c>
      <c r="E148" s="74">
        <f>E149</f>
        <v>0</v>
      </c>
      <c r="F148" s="74">
        <f>F149</f>
        <v>2249323.69</v>
      </c>
    </row>
    <row r="149" spans="1:6" ht="18.75" customHeight="1">
      <c r="A149" s="26" t="s">
        <v>93</v>
      </c>
      <c r="B149" s="146" t="s">
        <v>586</v>
      </c>
      <c r="C149" s="116"/>
      <c r="D149" s="75">
        <f>D150+D151+D152+D153+D154+D155</f>
        <v>2249323.69</v>
      </c>
      <c r="E149" s="75">
        <f>E150+E151+E152+E153+E154+E155</f>
        <v>0</v>
      </c>
      <c r="F149" s="75">
        <f>F150+F151+F152+F153+F154+F155</f>
        <v>2249323.69</v>
      </c>
    </row>
    <row r="150" spans="1:6" ht="65.25" customHeight="1">
      <c r="A150" s="26" t="s">
        <v>105</v>
      </c>
      <c r="B150" s="111" t="s">
        <v>587</v>
      </c>
      <c r="C150" s="116">
        <v>100</v>
      </c>
      <c r="D150" s="75">
        <v>1350731.67</v>
      </c>
      <c r="E150" s="145">
        <v>-4298.52</v>
      </c>
      <c r="F150" s="75">
        <f aca="true" t="shared" si="6" ref="F150:F155">D150+E150</f>
        <v>1346433.15</v>
      </c>
    </row>
    <row r="151" spans="1:6" ht="42" customHeight="1">
      <c r="A151" s="26" t="s">
        <v>136</v>
      </c>
      <c r="B151" s="111" t="s">
        <v>587</v>
      </c>
      <c r="C151" s="116">
        <v>200</v>
      </c>
      <c r="D151" s="75">
        <v>78739</v>
      </c>
      <c r="E151" s="145">
        <v>4298.52</v>
      </c>
      <c r="F151" s="75">
        <f t="shared" si="6"/>
        <v>83037.52</v>
      </c>
    </row>
    <row r="152" spans="1:6" ht="79.5" customHeight="1">
      <c r="A152" s="39" t="s">
        <v>726</v>
      </c>
      <c r="B152" s="42" t="s">
        <v>727</v>
      </c>
      <c r="C152" s="143">
        <v>100</v>
      </c>
      <c r="D152" s="75">
        <v>50868.33</v>
      </c>
      <c r="E152" s="145"/>
      <c r="F152" s="75">
        <f t="shared" si="6"/>
        <v>50868.33</v>
      </c>
    </row>
    <row r="153" spans="1:6" ht="77.25" customHeight="1">
      <c r="A153" s="39" t="s">
        <v>728</v>
      </c>
      <c r="B153" s="142" t="s">
        <v>729</v>
      </c>
      <c r="C153" s="143">
        <v>100</v>
      </c>
      <c r="D153" s="75">
        <v>457815</v>
      </c>
      <c r="E153" s="145"/>
      <c r="F153" s="75">
        <f t="shared" si="6"/>
        <v>457815</v>
      </c>
    </row>
    <row r="154" spans="1:6" ht="51">
      <c r="A154" s="45" t="s">
        <v>357</v>
      </c>
      <c r="B154" s="142" t="s">
        <v>730</v>
      </c>
      <c r="C154" s="143">
        <v>100</v>
      </c>
      <c r="D154" s="75">
        <v>181003.69</v>
      </c>
      <c r="E154" s="145"/>
      <c r="F154" s="75">
        <f t="shared" si="6"/>
        <v>181003.69</v>
      </c>
    </row>
    <row r="155" spans="1:6" ht="51">
      <c r="A155" s="45" t="s">
        <v>358</v>
      </c>
      <c r="B155" s="142" t="s">
        <v>731</v>
      </c>
      <c r="C155" s="143">
        <v>100</v>
      </c>
      <c r="D155" s="75">
        <v>130166</v>
      </c>
      <c r="E155" s="145"/>
      <c r="F155" s="75">
        <f t="shared" si="6"/>
        <v>130166</v>
      </c>
    </row>
    <row r="156" spans="1:6" ht="24.75" customHeight="1">
      <c r="A156" s="43" t="s">
        <v>588</v>
      </c>
      <c r="B156" s="49">
        <v>2240000000</v>
      </c>
      <c r="C156" s="112"/>
      <c r="D156" s="74">
        <f aca="true" t="shared" si="7" ref="D156:F157">D157</f>
        <v>747850</v>
      </c>
      <c r="E156" s="74">
        <f t="shared" si="7"/>
        <v>137150</v>
      </c>
      <c r="F156" s="74">
        <f t="shared" si="7"/>
        <v>885000</v>
      </c>
    </row>
    <row r="157" spans="1:6" ht="23.25" customHeight="1">
      <c r="A157" s="39" t="s">
        <v>589</v>
      </c>
      <c r="B157" s="25">
        <v>2240100000</v>
      </c>
      <c r="C157" s="116"/>
      <c r="D157" s="75">
        <f>D158</f>
        <v>747850</v>
      </c>
      <c r="E157" s="75">
        <f t="shared" si="7"/>
        <v>137150</v>
      </c>
      <c r="F157" s="75">
        <f t="shared" si="7"/>
        <v>885000</v>
      </c>
    </row>
    <row r="158" spans="1:6" ht="24" customHeight="1">
      <c r="A158" s="39" t="s">
        <v>590</v>
      </c>
      <c r="B158" s="25">
        <v>2240100230</v>
      </c>
      <c r="C158" s="116">
        <v>200</v>
      </c>
      <c r="D158" s="75">
        <v>747850</v>
      </c>
      <c r="E158" s="145">
        <v>137150</v>
      </c>
      <c r="F158" s="75">
        <f>D158+E158</f>
        <v>885000</v>
      </c>
    </row>
    <row r="159" spans="1:6" ht="29.25" customHeight="1">
      <c r="A159" s="48" t="s">
        <v>12</v>
      </c>
      <c r="B159" s="44" t="s">
        <v>410</v>
      </c>
      <c r="C159" s="116"/>
      <c r="D159" s="74">
        <f>D160+D165</f>
        <v>530000</v>
      </c>
      <c r="E159" s="74">
        <f>E160+E165</f>
        <v>24881.3</v>
      </c>
      <c r="F159" s="74">
        <f>F160+F165</f>
        <v>554881.3</v>
      </c>
    </row>
    <row r="160" spans="1:6" ht="40.5" customHeight="1">
      <c r="A160" s="56" t="s">
        <v>591</v>
      </c>
      <c r="B160" s="111" t="s">
        <v>411</v>
      </c>
      <c r="C160" s="58"/>
      <c r="D160" s="75">
        <f>D161</f>
        <v>330000</v>
      </c>
      <c r="E160" s="75">
        <f>E161</f>
        <v>0</v>
      </c>
      <c r="F160" s="75">
        <f>F161</f>
        <v>330000</v>
      </c>
    </row>
    <row r="161" spans="1:6" ht="28.5" customHeight="1">
      <c r="A161" s="26" t="s">
        <v>106</v>
      </c>
      <c r="B161" s="111" t="s">
        <v>412</v>
      </c>
      <c r="C161" s="58"/>
      <c r="D161" s="75">
        <f>D163+D162+D164</f>
        <v>330000</v>
      </c>
      <c r="E161" s="75">
        <f>E163+E162+E164</f>
        <v>0</v>
      </c>
      <c r="F161" s="75">
        <f>F163+F162+F164</f>
        <v>330000</v>
      </c>
    </row>
    <row r="162" spans="1:6" ht="54" customHeight="1">
      <c r="A162" s="26" t="s">
        <v>808</v>
      </c>
      <c r="B162" s="146" t="s">
        <v>413</v>
      </c>
      <c r="C162" s="173">
        <v>100</v>
      </c>
      <c r="D162" s="75">
        <v>12500</v>
      </c>
      <c r="E162" s="145"/>
      <c r="F162" s="75">
        <f>D162+E162</f>
        <v>12500</v>
      </c>
    </row>
    <row r="163" spans="1:6" ht="31.5" customHeight="1">
      <c r="A163" s="26" t="s">
        <v>592</v>
      </c>
      <c r="B163" s="146" t="s">
        <v>413</v>
      </c>
      <c r="C163" s="116">
        <v>200</v>
      </c>
      <c r="D163" s="75">
        <v>297000</v>
      </c>
      <c r="E163" s="145"/>
      <c r="F163" s="75">
        <f>D163+E163</f>
        <v>297000</v>
      </c>
    </row>
    <row r="164" spans="1:6" ht="39" customHeight="1">
      <c r="A164" s="26" t="s">
        <v>926</v>
      </c>
      <c r="B164" s="146" t="s">
        <v>413</v>
      </c>
      <c r="C164" s="256">
        <v>600</v>
      </c>
      <c r="D164" s="145">
        <v>20500</v>
      </c>
      <c r="E164" s="145"/>
      <c r="F164" s="75">
        <f>D164+E164</f>
        <v>20500</v>
      </c>
    </row>
    <row r="165" spans="1:6" ht="20.25" customHeight="1">
      <c r="A165" s="26" t="s">
        <v>359</v>
      </c>
      <c r="B165" s="111" t="s">
        <v>414</v>
      </c>
      <c r="C165" s="116"/>
      <c r="D165" s="75">
        <f>D166</f>
        <v>200000</v>
      </c>
      <c r="E165" s="75">
        <f>E166</f>
        <v>24881.3</v>
      </c>
      <c r="F165" s="75">
        <f>F166</f>
        <v>224881.3</v>
      </c>
    </row>
    <row r="166" spans="1:6" ht="19.5" customHeight="1">
      <c r="A166" s="26" t="s">
        <v>360</v>
      </c>
      <c r="B166" s="111" t="s">
        <v>415</v>
      </c>
      <c r="C166" s="116"/>
      <c r="D166" s="75">
        <f>D167+D168</f>
        <v>200000</v>
      </c>
      <c r="E166" s="75">
        <f>E167+E168</f>
        <v>24881.3</v>
      </c>
      <c r="F166" s="75">
        <f>F167+F168</f>
        <v>224881.3</v>
      </c>
    </row>
    <row r="167" spans="1:6" ht="54" customHeight="1">
      <c r="A167" s="26" t="s">
        <v>367</v>
      </c>
      <c r="B167" s="146" t="s">
        <v>634</v>
      </c>
      <c r="C167" s="116">
        <v>100</v>
      </c>
      <c r="D167" s="75">
        <v>107897.59</v>
      </c>
      <c r="E167" s="145"/>
      <c r="F167" s="75">
        <f>D167+E167</f>
        <v>107897.59</v>
      </c>
    </row>
    <row r="168" spans="1:6" ht="30.75" customHeight="1">
      <c r="A168" s="26" t="s">
        <v>927</v>
      </c>
      <c r="B168" s="146" t="s">
        <v>634</v>
      </c>
      <c r="C168" s="256">
        <v>600</v>
      </c>
      <c r="D168" s="145">
        <v>92102.41</v>
      </c>
      <c r="E168" s="145">
        <v>24881.3</v>
      </c>
      <c r="F168" s="75">
        <f>D168+E168</f>
        <v>116983.71</v>
      </c>
    </row>
    <row r="169" spans="1:6" ht="28.5" customHeight="1">
      <c r="A169" s="48" t="s">
        <v>425</v>
      </c>
      <c r="B169" s="55" t="s">
        <v>416</v>
      </c>
      <c r="C169" s="112"/>
      <c r="D169" s="74">
        <f aca="true" t="shared" si="8" ref="D169:F170">D170</f>
        <v>430000</v>
      </c>
      <c r="E169" s="74">
        <f t="shared" si="8"/>
        <v>0</v>
      </c>
      <c r="F169" s="74">
        <f t="shared" si="8"/>
        <v>430000</v>
      </c>
    </row>
    <row r="170" spans="1:6" ht="26.25" customHeight="1">
      <c r="A170" s="56" t="s">
        <v>426</v>
      </c>
      <c r="B170" s="111" t="s">
        <v>417</v>
      </c>
      <c r="C170" s="116"/>
      <c r="D170" s="75">
        <f t="shared" si="8"/>
        <v>430000</v>
      </c>
      <c r="E170" s="75">
        <f t="shared" si="8"/>
        <v>0</v>
      </c>
      <c r="F170" s="75">
        <f t="shared" si="8"/>
        <v>430000</v>
      </c>
    </row>
    <row r="171" spans="1:6" ht="19.5" customHeight="1">
      <c r="A171" s="26" t="s">
        <v>427</v>
      </c>
      <c r="B171" s="111" t="s">
        <v>418</v>
      </c>
      <c r="C171" s="116"/>
      <c r="D171" s="75">
        <f>D172+D173+D174</f>
        <v>430000</v>
      </c>
      <c r="E171" s="75">
        <f>E172+E173+E174</f>
        <v>0</v>
      </c>
      <c r="F171" s="75">
        <f>F172+F173+F174</f>
        <v>430000</v>
      </c>
    </row>
    <row r="172" spans="1:6" ht="53.25" customHeight="1">
      <c r="A172" s="37" t="s">
        <v>763</v>
      </c>
      <c r="B172" s="111" t="s">
        <v>635</v>
      </c>
      <c r="C172" s="116">
        <v>800</v>
      </c>
      <c r="D172" s="75">
        <v>200000</v>
      </c>
      <c r="E172" s="145"/>
      <c r="F172" s="75">
        <v>200000</v>
      </c>
    </row>
    <row r="173" spans="1:6" ht="64.5" customHeight="1">
      <c r="A173" s="26" t="s">
        <v>762</v>
      </c>
      <c r="B173" s="146" t="s">
        <v>636</v>
      </c>
      <c r="C173" s="116">
        <v>800</v>
      </c>
      <c r="D173" s="75">
        <v>200000</v>
      </c>
      <c r="E173" s="145"/>
      <c r="F173" s="75">
        <v>200000</v>
      </c>
    </row>
    <row r="174" spans="1:6" ht="51">
      <c r="A174" s="39" t="s">
        <v>764</v>
      </c>
      <c r="B174" s="146" t="s">
        <v>705</v>
      </c>
      <c r="C174" s="116">
        <v>800</v>
      </c>
      <c r="D174" s="75">
        <v>30000</v>
      </c>
      <c r="E174" s="145"/>
      <c r="F174" s="75">
        <v>30000</v>
      </c>
    </row>
    <row r="175" spans="1:6" ht="26.25" customHeight="1">
      <c r="A175" s="48" t="s">
        <v>516</v>
      </c>
      <c r="B175" s="55" t="s">
        <v>429</v>
      </c>
      <c r="C175" s="112"/>
      <c r="D175" s="74">
        <f>D176+D179</f>
        <v>340000</v>
      </c>
      <c r="E175" s="74">
        <f>E176+E179</f>
        <v>0</v>
      </c>
      <c r="F175" s="74">
        <f>F176+F179</f>
        <v>340000</v>
      </c>
    </row>
    <row r="176" spans="1:6" ht="28.5" customHeight="1">
      <c r="A176" s="56" t="s">
        <v>628</v>
      </c>
      <c r="B176" s="111" t="s">
        <v>517</v>
      </c>
      <c r="C176" s="116"/>
      <c r="D176" s="75">
        <f aca="true" t="shared" si="9" ref="D176:F177">D177</f>
        <v>190000</v>
      </c>
      <c r="E176" s="75">
        <f t="shared" si="9"/>
        <v>0</v>
      </c>
      <c r="F176" s="75">
        <f t="shared" si="9"/>
        <v>190000</v>
      </c>
    </row>
    <row r="177" spans="1:6" ht="14.25" customHeight="1">
      <c r="A177" s="26" t="s">
        <v>98</v>
      </c>
      <c r="B177" s="111" t="s">
        <v>518</v>
      </c>
      <c r="C177" s="116"/>
      <c r="D177" s="75">
        <f t="shared" si="9"/>
        <v>190000</v>
      </c>
      <c r="E177" s="75">
        <f t="shared" si="9"/>
        <v>0</v>
      </c>
      <c r="F177" s="75">
        <f t="shared" si="9"/>
        <v>190000</v>
      </c>
    </row>
    <row r="178" spans="1:6" ht="39" customHeight="1">
      <c r="A178" s="26" t="s">
        <v>519</v>
      </c>
      <c r="B178" s="111" t="s">
        <v>638</v>
      </c>
      <c r="C178" s="116">
        <v>200</v>
      </c>
      <c r="D178" s="75">
        <v>190000</v>
      </c>
      <c r="E178" s="145"/>
      <c r="F178" s="75">
        <v>190000</v>
      </c>
    </row>
    <row r="179" spans="1:6" ht="27.75" customHeight="1">
      <c r="A179" s="26" t="s">
        <v>520</v>
      </c>
      <c r="B179" s="111" t="s">
        <v>593</v>
      </c>
      <c r="C179" s="116"/>
      <c r="D179" s="75">
        <f>D180</f>
        <v>150000</v>
      </c>
      <c r="E179" s="75">
        <f>E180</f>
        <v>0</v>
      </c>
      <c r="F179" s="75">
        <f>F180</f>
        <v>150000</v>
      </c>
    </row>
    <row r="180" spans="1:6" ht="27.75" customHeight="1">
      <c r="A180" s="26" t="s">
        <v>622</v>
      </c>
      <c r="B180" s="111" t="s">
        <v>594</v>
      </c>
      <c r="C180" s="116"/>
      <c r="D180" s="75">
        <f>D181+D183+D184+D182</f>
        <v>150000</v>
      </c>
      <c r="E180" s="75">
        <f>E181+E183+E184+E182</f>
        <v>0</v>
      </c>
      <c r="F180" s="75">
        <f>F181+F183+F184+F182</f>
        <v>150000</v>
      </c>
    </row>
    <row r="181" spans="1:6" ht="29.25" customHeight="1">
      <c r="A181" s="26" t="s">
        <v>282</v>
      </c>
      <c r="B181" s="146" t="s">
        <v>595</v>
      </c>
      <c r="C181" s="116">
        <v>200</v>
      </c>
      <c r="D181" s="75">
        <v>10000</v>
      </c>
      <c r="E181" s="145"/>
      <c r="F181" s="75">
        <v>10000</v>
      </c>
    </row>
    <row r="182" spans="1:6" ht="38.25">
      <c r="A182" s="26" t="s">
        <v>805</v>
      </c>
      <c r="B182" s="146" t="s">
        <v>595</v>
      </c>
      <c r="C182" s="173">
        <v>600</v>
      </c>
      <c r="D182" s="75">
        <v>40000</v>
      </c>
      <c r="E182" s="145"/>
      <c r="F182" s="75">
        <v>40000</v>
      </c>
    </row>
    <row r="183" spans="1:6" ht="27.75" customHeight="1">
      <c r="A183" s="39" t="s">
        <v>629</v>
      </c>
      <c r="B183" s="114" t="s">
        <v>596</v>
      </c>
      <c r="C183" s="116">
        <v>200</v>
      </c>
      <c r="D183" s="75">
        <v>100000</v>
      </c>
      <c r="E183" s="145"/>
      <c r="F183" s="75">
        <v>100000</v>
      </c>
    </row>
    <row r="184" spans="1:6" ht="36.75" customHeight="1">
      <c r="A184" s="39" t="s">
        <v>597</v>
      </c>
      <c r="B184" s="114" t="s">
        <v>598</v>
      </c>
      <c r="C184" s="116">
        <v>200</v>
      </c>
      <c r="D184" s="75">
        <v>0</v>
      </c>
      <c r="E184" s="145"/>
      <c r="F184" s="75">
        <v>0</v>
      </c>
    </row>
    <row r="185" spans="1:6" ht="28.5" customHeight="1">
      <c r="A185" s="48" t="s">
        <v>599</v>
      </c>
      <c r="B185" s="55" t="s">
        <v>420</v>
      </c>
      <c r="C185" s="112"/>
      <c r="D185" s="74">
        <f>D186+D189</f>
        <v>2204500.4</v>
      </c>
      <c r="E185" s="74">
        <f>E186+E189</f>
        <v>-484500</v>
      </c>
      <c r="F185" s="74">
        <f>F186+F189</f>
        <v>1720000.4</v>
      </c>
    </row>
    <row r="186" spans="1:6" ht="28.5" customHeight="1">
      <c r="A186" s="26" t="s">
        <v>822</v>
      </c>
      <c r="B186" s="111" t="s">
        <v>421</v>
      </c>
      <c r="C186" s="116"/>
      <c r="D186" s="75">
        <f aca="true" t="shared" si="10" ref="D186:F187">D187</f>
        <v>80000</v>
      </c>
      <c r="E186" s="75">
        <f t="shared" si="10"/>
        <v>0</v>
      </c>
      <c r="F186" s="75">
        <f t="shared" si="10"/>
        <v>80000</v>
      </c>
    </row>
    <row r="187" spans="1:6" ht="29.25" customHeight="1">
      <c r="A187" s="26" t="s">
        <v>663</v>
      </c>
      <c r="B187" s="111" t="s">
        <v>422</v>
      </c>
      <c r="C187" s="116"/>
      <c r="D187" s="75">
        <f t="shared" si="10"/>
        <v>80000</v>
      </c>
      <c r="E187" s="75">
        <f t="shared" si="10"/>
        <v>0</v>
      </c>
      <c r="F187" s="75">
        <f t="shared" si="10"/>
        <v>80000</v>
      </c>
    </row>
    <row r="188" spans="1:6" ht="39.75" customHeight="1">
      <c r="A188" s="123" t="s">
        <v>437</v>
      </c>
      <c r="B188" s="114" t="s">
        <v>639</v>
      </c>
      <c r="C188" s="116">
        <v>200</v>
      </c>
      <c r="D188" s="75">
        <v>80000</v>
      </c>
      <c r="E188" s="145"/>
      <c r="F188" s="75">
        <v>80000</v>
      </c>
    </row>
    <row r="189" spans="1:6" ht="28.5" customHeight="1">
      <c r="A189" s="56" t="s">
        <v>419</v>
      </c>
      <c r="B189" s="114" t="s">
        <v>423</v>
      </c>
      <c r="C189" s="116"/>
      <c r="D189" s="75">
        <f>D190</f>
        <v>2124500.4</v>
      </c>
      <c r="E189" s="75">
        <f>E190</f>
        <v>-484500</v>
      </c>
      <c r="F189" s="75">
        <f>D189+E189</f>
        <v>1640000.4</v>
      </c>
    </row>
    <row r="190" spans="1:6" ht="31.5" customHeight="1">
      <c r="A190" s="26" t="s">
        <v>664</v>
      </c>
      <c r="B190" s="114" t="s">
        <v>424</v>
      </c>
      <c r="C190" s="116"/>
      <c r="D190" s="75">
        <f>D191</f>
        <v>2124500.4</v>
      </c>
      <c r="E190" s="75">
        <f>E191</f>
        <v>-484500</v>
      </c>
      <c r="F190" s="75">
        <f>D190+E190</f>
        <v>1640000.4</v>
      </c>
    </row>
    <row r="191" spans="1:6" ht="43.5" customHeight="1">
      <c r="A191" s="39" t="s">
        <v>1007</v>
      </c>
      <c r="B191" s="63" t="s">
        <v>600</v>
      </c>
      <c r="C191" s="40">
        <v>400</v>
      </c>
      <c r="D191" s="75">
        <v>2124500.4</v>
      </c>
      <c r="E191" s="145">
        <v>-484500</v>
      </c>
      <c r="F191" s="75">
        <f>D191+E191</f>
        <v>1640000.4</v>
      </c>
    </row>
    <row r="192" spans="1:6" ht="30" customHeight="1">
      <c r="A192" s="60" t="s">
        <v>430</v>
      </c>
      <c r="B192" s="44" t="s">
        <v>431</v>
      </c>
      <c r="C192" s="112"/>
      <c r="D192" s="74">
        <f>D193+D197+D202+D205</f>
        <v>34013229.410000004</v>
      </c>
      <c r="E192" s="74">
        <f>E193+E197+E202+E205</f>
        <v>0</v>
      </c>
      <c r="F192" s="74">
        <f>F193+F197+F202+F205</f>
        <v>34013229.410000004</v>
      </c>
    </row>
    <row r="193" spans="1:6" ht="41.25" customHeight="1">
      <c r="A193" s="39" t="s">
        <v>155</v>
      </c>
      <c r="B193" s="114" t="s">
        <v>432</v>
      </c>
      <c r="C193" s="116"/>
      <c r="D193" s="75">
        <f>D194</f>
        <v>7214503.45</v>
      </c>
      <c r="E193" s="75">
        <f>E194</f>
        <v>0</v>
      </c>
      <c r="F193" s="75">
        <f>F194</f>
        <v>7214503.45</v>
      </c>
    </row>
    <row r="194" spans="1:6" ht="27" customHeight="1">
      <c r="A194" s="26" t="s">
        <v>156</v>
      </c>
      <c r="B194" s="114" t="s">
        <v>433</v>
      </c>
      <c r="C194" s="116"/>
      <c r="D194" s="75">
        <f>D195+D196</f>
        <v>7214503.45</v>
      </c>
      <c r="E194" s="75">
        <f>E195+E196</f>
        <v>0</v>
      </c>
      <c r="F194" s="75">
        <f>F195+F196</f>
        <v>7214503.45</v>
      </c>
    </row>
    <row r="195" spans="1:6" ht="40.5" customHeight="1">
      <c r="A195" s="24" t="s">
        <v>434</v>
      </c>
      <c r="B195" s="114" t="s">
        <v>601</v>
      </c>
      <c r="C195" s="116">
        <v>200</v>
      </c>
      <c r="D195" s="75">
        <v>905115.45</v>
      </c>
      <c r="E195" s="145"/>
      <c r="F195" s="75">
        <f>D195+E195</f>
        <v>905115.45</v>
      </c>
    </row>
    <row r="196" spans="1:6" ht="39.75" customHeight="1">
      <c r="A196" s="24" t="s">
        <v>792</v>
      </c>
      <c r="B196" s="25">
        <v>2710108010</v>
      </c>
      <c r="C196" s="157">
        <v>500</v>
      </c>
      <c r="D196" s="75">
        <v>6309388</v>
      </c>
      <c r="E196" s="145"/>
      <c r="F196" s="75">
        <f>D196+E196</f>
        <v>6309388</v>
      </c>
    </row>
    <row r="197" spans="1:6" ht="37.5" customHeight="1">
      <c r="A197" s="24" t="s">
        <v>157</v>
      </c>
      <c r="B197" s="114" t="s">
        <v>435</v>
      </c>
      <c r="C197" s="116"/>
      <c r="D197" s="75">
        <f>D198</f>
        <v>26463725.96</v>
      </c>
      <c r="E197" s="75">
        <f>E198</f>
        <v>0</v>
      </c>
      <c r="F197" s="75">
        <f>F198</f>
        <v>26463725.96</v>
      </c>
    </row>
    <row r="198" spans="1:6" ht="28.5" customHeight="1">
      <c r="A198" s="26" t="s">
        <v>158</v>
      </c>
      <c r="B198" s="114" t="s">
        <v>436</v>
      </c>
      <c r="C198" s="116"/>
      <c r="D198" s="75">
        <f>D199+D200+D201</f>
        <v>26463725.96</v>
      </c>
      <c r="E198" s="75">
        <f>E199+E200+E201</f>
        <v>0</v>
      </c>
      <c r="F198" s="75">
        <f>F199+F200+F201</f>
        <v>26463725.96</v>
      </c>
    </row>
    <row r="199" spans="1:6" ht="51.75" customHeight="1">
      <c r="A199" s="24" t="s">
        <v>438</v>
      </c>
      <c r="B199" s="114" t="s">
        <v>602</v>
      </c>
      <c r="C199" s="116">
        <v>200</v>
      </c>
      <c r="D199" s="75">
        <v>294095.6</v>
      </c>
      <c r="E199" s="145"/>
      <c r="F199" s="75">
        <f>D199+E199</f>
        <v>294095.6</v>
      </c>
    </row>
    <row r="200" spans="1:6" ht="65.25" customHeight="1">
      <c r="A200" s="230" t="s">
        <v>668</v>
      </c>
      <c r="B200" s="114" t="s">
        <v>603</v>
      </c>
      <c r="C200" s="116">
        <v>200</v>
      </c>
      <c r="D200" s="75">
        <v>5579586.36</v>
      </c>
      <c r="E200" s="145"/>
      <c r="F200" s="75">
        <f>D200+E200</f>
        <v>5579586.36</v>
      </c>
    </row>
    <row r="201" spans="1:6" ht="44.25" customHeight="1">
      <c r="A201" s="231" t="s">
        <v>894</v>
      </c>
      <c r="B201" s="227" t="s">
        <v>893</v>
      </c>
      <c r="C201" s="228">
        <v>200</v>
      </c>
      <c r="D201" s="75">
        <v>20590044</v>
      </c>
      <c r="E201" s="145"/>
      <c r="F201" s="75">
        <f>D201+E201</f>
        <v>20590044</v>
      </c>
    </row>
    <row r="202" spans="1:6" ht="24" customHeight="1">
      <c r="A202" s="39" t="s">
        <v>439</v>
      </c>
      <c r="B202" s="114" t="s">
        <v>440</v>
      </c>
      <c r="C202" s="116"/>
      <c r="D202" s="75">
        <f aca="true" t="shared" si="11" ref="D202:F203">D203</f>
        <v>35000</v>
      </c>
      <c r="E202" s="75">
        <f t="shared" si="11"/>
        <v>0</v>
      </c>
      <c r="F202" s="75">
        <f t="shared" si="11"/>
        <v>35000</v>
      </c>
    </row>
    <row r="203" spans="1:6" ht="27.75" customHeight="1">
      <c r="A203" s="39" t="s">
        <v>441</v>
      </c>
      <c r="B203" s="114" t="s">
        <v>442</v>
      </c>
      <c r="C203" s="116"/>
      <c r="D203" s="75">
        <f t="shared" si="11"/>
        <v>35000</v>
      </c>
      <c r="E203" s="75">
        <f t="shared" si="11"/>
        <v>0</v>
      </c>
      <c r="F203" s="75">
        <f t="shared" si="11"/>
        <v>35000</v>
      </c>
    </row>
    <row r="204" spans="1:6" ht="38.25" customHeight="1">
      <c r="A204" s="39" t="s">
        <v>443</v>
      </c>
      <c r="B204" s="114" t="s">
        <v>640</v>
      </c>
      <c r="C204" s="116">
        <v>200</v>
      </c>
      <c r="D204" s="75">
        <v>35000</v>
      </c>
      <c r="E204" s="145"/>
      <c r="F204" s="75">
        <f>D204+E204</f>
        <v>35000</v>
      </c>
    </row>
    <row r="205" spans="1:6" ht="26.25" customHeight="1">
      <c r="A205" s="39" t="s">
        <v>623</v>
      </c>
      <c r="B205" s="114" t="s">
        <v>624</v>
      </c>
      <c r="C205" s="116"/>
      <c r="D205" s="75">
        <f>D206</f>
        <v>300000</v>
      </c>
      <c r="E205" s="75">
        <f>E206</f>
        <v>0</v>
      </c>
      <c r="F205" s="75">
        <f>F206</f>
        <v>300000</v>
      </c>
    </row>
    <row r="206" spans="1:6" ht="25.5" customHeight="1">
      <c r="A206" s="39" t="s">
        <v>625</v>
      </c>
      <c r="B206" s="114" t="s">
        <v>627</v>
      </c>
      <c r="C206" s="116"/>
      <c r="D206" s="75">
        <f>D207+D208</f>
        <v>300000</v>
      </c>
      <c r="E206" s="75">
        <f>E207+E208</f>
        <v>0</v>
      </c>
      <c r="F206" s="75">
        <f>F207+F208</f>
        <v>300000</v>
      </c>
    </row>
    <row r="207" spans="1:6" ht="77.25" customHeight="1">
      <c r="A207" s="39" t="s">
        <v>626</v>
      </c>
      <c r="B207" s="114" t="s">
        <v>641</v>
      </c>
      <c r="C207" s="116">
        <v>200</v>
      </c>
      <c r="D207" s="75">
        <v>0</v>
      </c>
      <c r="E207" s="145"/>
      <c r="F207" s="75">
        <f>D207+E207</f>
        <v>0</v>
      </c>
    </row>
    <row r="208" spans="1:6" ht="66" customHeight="1">
      <c r="A208" s="39" t="s">
        <v>970</v>
      </c>
      <c r="B208" s="288" t="s">
        <v>969</v>
      </c>
      <c r="C208" s="289">
        <v>500</v>
      </c>
      <c r="D208" s="75">
        <v>300000</v>
      </c>
      <c r="E208" s="145"/>
      <c r="F208" s="75">
        <f>D208+E208</f>
        <v>300000</v>
      </c>
    </row>
    <row r="209" spans="1:6" ht="32.25" customHeight="1">
      <c r="A209" s="26" t="s">
        <v>444</v>
      </c>
      <c r="B209" s="44" t="s">
        <v>445</v>
      </c>
      <c r="C209" s="116"/>
      <c r="D209" s="74">
        <f>D210+D213+D220+D228+D234+D242+D247+D250+D217+D254</f>
        <v>39947126.1</v>
      </c>
      <c r="E209" s="74">
        <f>E210+E213+E220+E228+E234+E242+E247+E250+E217+E254</f>
        <v>-1178530.99</v>
      </c>
      <c r="F209" s="74">
        <f>F210+F213+F220+F228+F234+F242+F247+F250+F217+F254</f>
        <v>38768595.11</v>
      </c>
    </row>
    <row r="210" spans="1:6" ht="26.25" customHeight="1">
      <c r="A210" s="26" t="s">
        <v>446</v>
      </c>
      <c r="B210" s="114" t="s">
        <v>447</v>
      </c>
      <c r="C210" s="40"/>
      <c r="D210" s="75">
        <f aca="true" t="shared" si="12" ref="D210:F211">D211</f>
        <v>0</v>
      </c>
      <c r="E210" s="75">
        <f t="shared" si="12"/>
        <v>0</v>
      </c>
      <c r="F210" s="75">
        <f t="shared" si="12"/>
        <v>0</v>
      </c>
    </row>
    <row r="211" spans="1:6" ht="18.75" customHeight="1">
      <c r="A211" s="26" t="s">
        <v>148</v>
      </c>
      <c r="B211" s="114" t="s">
        <v>448</v>
      </c>
      <c r="C211" s="40"/>
      <c r="D211" s="75">
        <f>D212</f>
        <v>0</v>
      </c>
      <c r="E211" s="75">
        <f t="shared" si="12"/>
        <v>0</v>
      </c>
      <c r="F211" s="75">
        <f t="shared" si="12"/>
        <v>0</v>
      </c>
    </row>
    <row r="212" spans="1:6" ht="32.25" customHeight="1">
      <c r="A212" s="26" t="s">
        <v>308</v>
      </c>
      <c r="B212" s="114" t="s">
        <v>449</v>
      </c>
      <c r="C212" s="116">
        <v>300</v>
      </c>
      <c r="D212" s="75"/>
      <c r="E212" s="145"/>
      <c r="F212" s="75">
        <f>D212+E212</f>
        <v>0</v>
      </c>
    </row>
    <row r="213" spans="1:6" ht="18.75" customHeight="1">
      <c r="A213" s="46" t="s">
        <v>159</v>
      </c>
      <c r="B213" s="114" t="s">
        <v>462</v>
      </c>
      <c r="C213" s="40"/>
      <c r="D213" s="75">
        <f>D214</f>
        <v>30000</v>
      </c>
      <c r="E213" s="75">
        <f>E214</f>
        <v>0</v>
      </c>
      <c r="F213" s="75">
        <f>F214</f>
        <v>30000</v>
      </c>
    </row>
    <row r="214" spans="1:6" ht="26.25" customHeight="1">
      <c r="A214" s="26" t="s">
        <v>465</v>
      </c>
      <c r="B214" s="114" t="s">
        <v>463</v>
      </c>
      <c r="C214" s="40"/>
      <c r="D214" s="75">
        <f>D216+D215</f>
        <v>30000</v>
      </c>
      <c r="E214" s="75">
        <f>E216+E215</f>
        <v>0</v>
      </c>
      <c r="F214" s="75">
        <f>F216+F215</f>
        <v>30000</v>
      </c>
    </row>
    <row r="215" spans="1:6" ht="25.5">
      <c r="A215" s="26" t="s">
        <v>830</v>
      </c>
      <c r="B215" s="185" t="s">
        <v>829</v>
      </c>
      <c r="C215" s="40">
        <v>500</v>
      </c>
      <c r="D215" s="75">
        <v>30000</v>
      </c>
      <c r="E215" s="145"/>
      <c r="F215" s="75">
        <f>D215+E215</f>
        <v>30000</v>
      </c>
    </row>
    <row r="216" spans="1:6" ht="37.5" customHeight="1">
      <c r="A216" s="39" t="s">
        <v>466</v>
      </c>
      <c r="B216" s="114" t="s">
        <v>464</v>
      </c>
      <c r="C216" s="40">
        <v>400</v>
      </c>
      <c r="D216" s="75">
        <v>0</v>
      </c>
      <c r="E216" s="145"/>
      <c r="F216" s="75">
        <f>D216+E216</f>
        <v>0</v>
      </c>
    </row>
    <row r="217" spans="1:6" ht="27" customHeight="1">
      <c r="A217" s="39" t="s">
        <v>467</v>
      </c>
      <c r="B217" s="114" t="s">
        <v>450</v>
      </c>
      <c r="C217" s="40"/>
      <c r="D217" s="75">
        <f aca="true" t="shared" si="13" ref="D217:F218">D218</f>
        <v>0</v>
      </c>
      <c r="E217" s="75">
        <f t="shared" si="13"/>
        <v>0</v>
      </c>
      <c r="F217" s="75">
        <f t="shared" si="13"/>
        <v>0</v>
      </c>
    </row>
    <row r="218" spans="1:6" ht="26.25" customHeight="1">
      <c r="A218" s="39" t="s">
        <v>310</v>
      </c>
      <c r="B218" s="114" t="s">
        <v>451</v>
      </c>
      <c r="C218" s="40"/>
      <c r="D218" s="75">
        <f>D219</f>
        <v>0</v>
      </c>
      <c r="E218" s="75">
        <f t="shared" si="13"/>
        <v>0</v>
      </c>
      <c r="F218" s="75">
        <f t="shared" si="13"/>
        <v>0</v>
      </c>
    </row>
    <row r="219" spans="1:6" ht="51.75" customHeight="1">
      <c r="A219" s="39" t="s">
        <v>469</v>
      </c>
      <c r="B219" s="114" t="s">
        <v>468</v>
      </c>
      <c r="C219" s="40">
        <v>300</v>
      </c>
      <c r="D219" s="75"/>
      <c r="E219" s="145"/>
      <c r="F219" s="75">
        <f>D219+E219</f>
        <v>0</v>
      </c>
    </row>
    <row r="220" spans="1:6" ht="36.75" customHeight="1">
      <c r="A220" s="39" t="s">
        <v>470</v>
      </c>
      <c r="B220" s="114" t="s">
        <v>452</v>
      </c>
      <c r="C220" s="40"/>
      <c r="D220" s="75">
        <f>D221+D225</f>
        <v>2270100</v>
      </c>
      <c r="E220" s="75">
        <f>E221+E225</f>
        <v>116239.62</v>
      </c>
      <c r="F220" s="75">
        <f>F221+F225</f>
        <v>2386339.62</v>
      </c>
    </row>
    <row r="221" spans="1:6" ht="18" customHeight="1">
      <c r="A221" s="39" t="s">
        <v>164</v>
      </c>
      <c r="B221" s="114" t="s">
        <v>453</v>
      </c>
      <c r="C221" s="40"/>
      <c r="D221" s="75">
        <f>D222+D223+D224</f>
        <v>1726100</v>
      </c>
      <c r="E221" s="75">
        <f>E222+E223+E224</f>
        <v>20000</v>
      </c>
      <c r="F221" s="75">
        <f>F222+F223+F224</f>
        <v>1746100</v>
      </c>
    </row>
    <row r="222" spans="1:6" ht="39" customHeight="1">
      <c r="A222" s="39" t="s">
        <v>472</v>
      </c>
      <c r="B222" s="114" t="s">
        <v>642</v>
      </c>
      <c r="C222" s="40">
        <v>200</v>
      </c>
      <c r="D222" s="75">
        <v>879900</v>
      </c>
      <c r="E222" s="145">
        <v>20000</v>
      </c>
      <c r="F222" s="75">
        <f>D222+E222</f>
        <v>899900</v>
      </c>
    </row>
    <row r="223" spans="1:6" ht="26.25" customHeight="1">
      <c r="A223" s="39" t="s">
        <v>166</v>
      </c>
      <c r="B223" s="114" t="s">
        <v>643</v>
      </c>
      <c r="C223" s="40">
        <v>200</v>
      </c>
      <c r="D223" s="75">
        <v>846200</v>
      </c>
      <c r="E223" s="145"/>
      <c r="F223" s="75">
        <f>D223+E223</f>
        <v>846200</v>
      </c>
    </row>
    <row r="224" spans="1:6" ht="38.25">
      <c r="A224" s="46" t="s">
        <v>793</v>
      </c>
      <c r="B224" s="156" t="s">
        <v>794</v>
      </c>
      <c r="C224" s="157">
        <v>500</v>
      </c>
      <c r="D224" s="75">
        <v>0</v>
      </c>
      <c r="E224" s="145"/>
      <c r="F224" s="75">
        <f>D224+E224</f>
        <v>0</v>
      </c>
    </row>
    <row r="225" spans="1:6" ht="39.75" customHeight="1">
      <c r="A225" s="39" t="s">
        <v>361</v>
      </c>
      <c r="B225" s="114" t="s">
        <v>471</v>
      </c>
      <c r="C225" s="40"/>
      <c r="D225" s="75">
        <f>D226+D227</f>
        <v>544000</v>
      </c>
      <c r="E225" s="75">
        <f>E226+E227</f>
        <v>96239.62</v>
      </c>
      <c r="F225" s="75">
        <f>F226+F227</f>
        <v>640239.62</v>
      </c>
    </row>
    <row r="226" spans="1:6" ht="54" customHeight="1">
      <c r="A226" s="123" t="s">
        <v>362</v>
      </c>
      <c r="B226" s="114" t="s">
        <v>644</v>
      </c>
      <c r="C226" s="40">
        <v>800</v>
      </c>
      <c r="D226" s="75">
        <v>0</v>
      </c>
      <c r="E226" s="145"/>
      <c r="F226" s="75">
        <f>D226+E226</f>
        <v>0</v>
      </c>
    </row>
    <row r="227" spans="1:6" ht="41.25" customHeight="1">
      <c r="A227" s="39" t="s">
        <v>809</v>
      </c>
      <c r="B227" s="243" t="s">
        <v>906</v>
      </c>
      <c r="C227" s="40">
        <v>800</v>
      </c>
      <c r="D227" s="75">
        <v>544000</v>
      </c>
      <c r="E227" s="145">
        <v>96239.62</v>
      </c>
      <c r="F227" s="75">
        <f>D227+E227</f>
        <v>640239.62</v>
      </c>
    </row>
    <row r="228" spans="1:6" ht="26.25" customHeight="1">
      <c r="A228" s="39" t="s">
        <v>160</v>
      </c>
      <c r="B228" s="114" t="s">
        <v>454</v>
      </c>
      <c r="C228" s="40"/>
      <c r="D228" s="75">
        <f>D229</f>
        <v>1252900</v>
      </c>
      <c r="E228" s="75">
        <f>E229</f>
        <v>-300000</v>
      </c>
      <c r="F228" s="75">
        <f>F229</f>
        <v>952900</v>
      </c>
    </row>
    <row r="229" spans="1:6" ht="26.25" customHeight="1">
      <c r="A229" s="26" t="s">
        <v>177</v>
      </c>
      <c r="B229" s="114" t="s">
        <v>455</v>
      </c>
      <c r="C229" s="40"/>
      <c r="D229" s="75">
        <f>D231+D232+D230+D233</f>
        <v>1252900</v>
      </c>
      <c r="E229" s="75">
        <f>E231+E232+E230+E233</f>
        <v>-300000</v>
      </c>
      <c r="F229" s="75">
        <f>F231+F232+F230+F233</f>
        <v>952900</v>
      </c>
    </row>
    <row r="230" spans="1:6" ht="40.5" customHeight="1">
      <c r="A230" s="39" t="s">
        <v>778</v>
      </c>
      <c r="B230" s="154" t="s">
        <v>779</v>
      </c>
      <c r="C230" s="155">
        <v>800</v>
      </c>
      <c r="D230" s="75">
        <v>300000</v>
      </c>
      <c r="E230" s="145">
        <v>-300000</v>
      </c>
      <c r="F230" s="75">
        <f>D230+E230</f>
        <v>0</v>
      </c>
    </row>
    <row r="231" spans="1:6" ht="26.25" customHeight="1">
      <c r="A231" s="39" t="s">
        <v>275</v>
      </c>
      <c r="B231" s="114" t="s">
        <v>645</v>
      </c>
      <c r="C231" s="116">
        <v>200</v>
      </c>
      <c r="D231" s="75"/>
      <c r="E231" s="145"/>
      <c r="F231" s="75">
        <f>D231+E231</f>
        <v>0</v>
      </c>
    </row>
    <row r="232" spans="1:6" ht="26.25" customHeight="1">
      <c r="A232" s="39" t="s">
        <v>276</v>
      </c>
      <c r="B232" s="114" t="s">
        <v>646</v>
      </c>
      <c r="C232" s="40">
        <v>200</v>
      </c>
      <c r="D232" s="75"/>
      <c r="E232" s="145"/>
      <c r="F232" s="75">
        <f>D232+E232</f>
        <v>0</v>
      </c>
    </row>
    <row r="233" spans="1:6" ht="35.25" customHeight="1">
      <c r="A233" s="39" t="s">
        <v>801</v>
      </c>
      <c r="B233" s="156" t="s">
        <v>802</v>
      </c>
      <c r="C233" s="157">
        <v>500</v>
      </c>
      <c r="D233" s="75">
        <v>952900</v>
      </c>
      <c r="E233" s="145"/>
      <c r="F233" s="75">
        <f>D233+E233</f>
        <v>952900</v>
      </c>
    </row>
    <row r="234" spans="1:6" ht="24" customHeight="1">
      <c r="A234" s="39" t="s">
        <v>161</v>
      </c>
      <c r="B234" s="114" t="s">
        <v>456</v>
      </c>
      <c r="C234" s="40"/>
      <c r="D234" s="75">
        <f>D235</f>
        <v>35683526.1</v>
      </c>
      <c r="E234" s="75">
        <f>E235</f>
        <v>-994770.61</v>
      </c>
      <c r="F234" s="75">
        <f>F235</f>
        <v>34688755.49</v>
      </c>
    </row>
    <row r="235" spans="1:6" ht="30.75" customHeight="1">
      <c r="A235" s="26" t="s">
        <v>178</v>
      </c>
      <c r="B235" s="114" t="s">
        <v>457</v>
      </c>
      <c r="C235" s="40"/>
      <c r="D235" s="75">
        <f>D236+D240+D241+D238+D237+D239</f>
        <v>35683526.1</v>
      </c>
      <c r="E235" s="75">
        <f>E236+E240+E241+E238+E237+E239</f>
        <v>-994770.61</v>
      </c>
      <c r="F235" s="75">
        <f>F236+F240+F241+F238+F237+F239</f>
        <v>34688755.49</v>
      </c>
    </row>
    <row r="236" spans="1:6" ht="51">
      <c r="A236" s="39" t="s">
        <v>732</v>
      </c>
      <c r="B236" s="142" t="s">
        <v>733</v>
      </c>
      <c r="C236" s="143">
        <v>800</v>
      </c>
      <c r="D236" s="75">
        <v>21288329.84</v>
      </c>
      <c r="E236" s="145">
        <v>-994770.61</v>
      </c>
      <c r="F236" s="75">
        <f aca="true" t="shared" si="14" ref="F236:F241">D236+E236</f>
        <v>20293559.23</v>
      </c>
    </row>
    <row r="237" spans="1:6" ht="37.5" customHeight="1">
      <c r="A237" s="39" t="s">
        <v>879</v>
      </c>
      <c r="B237" s="185" t="s">
        <v>831</v>
      </c>
      <c r="C237" s="186">
        <v>800</v>
      </c>
      <c r="D237" s="75">
        <v>4000000</v>
      </c>
      <c r="E237" s="145"/>
      <c r="F237" s="75">
        <f t="shared" si="14"/>
        <v>4000000</v>
      </c>
    </row>
    <row r="238" spans="1:6" ht="38.25">
      <c r="A238" s="39" t="s">
        <v>795</v>
      </c>
      <c r="B238" s="156" t="s">
        <v>796</v>
      </c>
      <c r="C238" s="157">
        <v>500</v>
      </c>
      <c r="D238" s="75">
        <v>272000</v>
      </c>
      <c r="E238" s="145"/>
      <c r="F238" s="75">
        <f t="shared" si="14"/>
        <v>272000</v>
      </c>
    </row>
    <row r="239" spans="1:6" ht="26.25" customHeight="1">
      <c r="A239" s="39" t="s">
        <v>915</v>
      </c>
      <c r="B239" s="243" t="s">
        <v>905</v>
      </c>
      <c r="C239" s="244">
        <v>200</v>
      </c>
      <c r="D239" s="75">
        <v>9873196.26</v>
      </c>
      <c r="E239" s="145"/>
      <c r="F239" s="75">
        <f t="shared" si="14"/>
        <v>9873196.26</v>
      </c>
    </row>
    <row r="240" spans="1:6" ht="25.5" customHeight="1">
      <c r="A240" s="39" t="s">
        <v>165</v>
      </c>
      <c r="B240" s="114" t="s">
        <v>647</v>
      </c>
      <c r="C240" s="116">
        <v>200</v>
      </c>
      <c r="D240" s="75">
        <v>0</v>
      </c>
      <c r="E240" s="145"/>
      <c r="F240" s="75">
        <f t="shared" si="14"/>
        <v>0</v>
      </c>
    </row>
    <row r="241" spans="1:6" ht="38.25">
      <c r="A241" s="39" t="s">
        <v>780</v>
      </c>
      <c r="B241" s="154" t="s">
        <v>781</v>
      </c>
      <c r="C241" s="155">
        <v>200</v>
      </c>
      <c r="D241" s="75">
        <v>250000</v>
      </c>
      <c r="E241" s="145"/>
      <c r="F241" s="75">
        <f t="shared" si="14"/>
        <v>250000</v>
      </c>
    </row>
    <row r="242" spans="1:6" ht="25.5" customHeight="1">
      <c r="A242" s="39" t="s">
        <v>163</v>
      </c>
      <c r="B242" s="114" t="s">
        <v>458</v>
      </c>
      <c r="C242" s="40"/>
      <c r="D242" s="75">
        <f>D243</f>
        <v>200000</v>
      </c>
      <c r="E242" s="75">
        <f>E243</f>
        <v>0</v>
      </c>
      <c r="F242" s="75">
        <f>F243</f>
        <v>200000</v>
      </c>
    </row>
    <row r="243" spans="1:6" ht="19.5" customHeight="1">
      <c r="A243" s="26" t="s">
        <v>473</v>
      </c>
      <c r="B243" s="114" t="s">
        <v>459</v>
      </c>
      <c r="C243" s="40"/>
      <c r="D243" s="75">
        <f>D244+D245+D246</f>
        <v>200000</v>
      </c>
      <c r="E243" s="75">
        <f>E244+E245+E246</f>
        <v>0</v>
      </c>
      <c r="F243" s="75">
        <f>F244+F245+F246</f>
        <v>200000</v>
      </c>
    </row>
    <row r="244" spans="1:6" ht="26.25" customHeight="1">
      <c r="A244" s="26" t="s">
        <v>277</v>
      </c>
      <c r="B244" s="114" t="s">
        <v>648</v>
      </c>
      <c r="C244" s="40">
        <v>200</v>
      </c>
      <c r="D244" s="75"/>
      <c r="E244" s="145"/>
      <c r="F244" s="75">
        <f>D244+E244</f>
        <v>0</v>
      </c>
    </row>
    <row r="245" spans="1:6" ht="26.25" customHeight="1">
      <c r="A245" s="39" t="s">
        <v>278</v>
      </c>
      <c r="B245" s="114" t="s">
        <v>649</v>
      </c>
      <c r="C245" s="40">
        <v>200</v>
      </c>
      <c r="D245" s="75"/>
      <c r="E245" s="145"/>
      <c r="F245" s="75">
        <f>D245+E245</f>
        <v>0</v>
      </c>
    </row>
    <row r="246" spans="1:6" ht="36" customHeight="1">
      <c r="A246" s="39" t="s">
        <v>797</v>
      </c>
      <c r="B246" s="156" t="s">
        <v>798</v>
      </c>
      <c r="C246" s="157">
        <v>500</v>
      </c>
      <c r="D246" s="75">
        <v>200000</v>
      </c>
      <c r="E246" s="145"/>
      <c r="F246" s="75">
        <f>D246+E246</f>
        <v>200000</v>
      </c>
    </row>
    <row r="247" spans="1:6" ht="26.25" customHeight="1">
      <c r="A247" s="39" t="s">
        <v>474</v>
      </c>
      <c r="B247" s="114" t="s">
        <v>460</v>
      </c>
      <c r="C247" s="40"/>
      <c r="D247" s="75">
        <f aca="true" t="shared" si="15" ref="D247:F248">D248</f>
        <v>100000</v>
      </c>
      <c r="E247" s="75">
        <f t="shared" si="15"/>
        <v>0</v>
      </c>
      <c r="F247" s="75">
        <f t="shared" si="15"/>
        <v>100000</v>
      </c>
    </row>
    <row r="248" spans="1:6" ht="18.75" customHeight="1">
      <c r="A248" s="46" t="s">
        <v>186</v>
      </c>
      <c r="B248" s="114" t="s">
        <v>461</v>
      </c>
      <c r="C248" s="40"/>
      <c r="D248" s="75">
        <f t="shared" si="15"/>
        <v>100000</v>
      </c>
      <c r="E248" s="75">
        <f t="shared" si="15"/>
        <v>0</v>
      </c>
      <c r="F248" s="75">
        <f t="shared" si="15"/>
        <v>100000</v>
      </c>
    </row>
    <row r="249" spans="1:6" ht="39.75" customHeight="1">
      <c r="A249" s="39" t="s">
        <v>475</v>
      </c>
      <c r="B249" s="114" t="s">
        <v>650</v>
      </c>
      <c r="C249" s="40">
        <v>200</v>
      </c>
      <c r="D249" s="75">
        <v>100000</v>
      </c>
      <c r="E249" s="145"/>
      <c r="F249" s="75">
        <f>D249+E249</f>
        <v>100000</v>
      </c>
    </row>
    <row r="250" spans="1:6" ht="51.75" customHeight="1">
      <c r="A250" s="39" t="s">
        <v>476</v>
      </c>
      <c r="B250" s="114" t="s">
        <v>477</v>
      </c>
      <c r="C250" s="40"/>
      <c r="D250" s="75">
        <f>D251</f>
        <v>360600</v>
      </c>
      <c r="E250" s="75">
        <f>E251</f>
        <v>0</v>
      </c>
      <c r="F250" s="75">
        <f>F251</f>
        <v>360600</v>
      </c>
    </row>
    <row r="251" spans="1:6" ht="27" customHeight="1">
      <c r="A251" s="39" t="s">
        <v>162</v>
      </c>
      <c r="B251" s="114" t="s">
        <v>478</v>
      </c>
      <c r="C251" s="40"/>
      <c r="D251" s="75">
        <f>D252+D253</f>
        <v>360600</v>
      </c>
      <c r="E251" s="75">
        <f>E252+E253</f>
        <v>0</v>
      </c>
      <c r="F251" s="75">
        <f>F252+F253</f>
        <v>360600</v>
      </c>
    </row>
    <row r="252" spans="1:6" ht="25.5" customHeight="1">
      <c r="A252" s="39" t="s">
        <v>187</v>
      </c>
      <c r="B252" s="114" t="s">
        <v>479</v>
      </c>
      <c r="C252" s="40">
        <v>200</v>
      </c>
      <c r="D252" s="75"/>
      <c r="E252" s="145"/>
      <c r="F252" s="75">
        <f>D252+E252</f>
        <v>0</v>
      </c>
    </row>
    <row r="253" spans="1:6" ht="51">
      <c r="A253" s="149" t="s">
        <v>799</v>
      </c>
      <c r="B253" s="156" t="s">
        <v>800</v>
      </c>
      <c r="C253" s="157">
        <v>500</v>
      </c>
      <c r="D253" s="75">
        <v>360600</v>
      </c>
      <c r="E253" s="145"/>
      <c r="F253" s="75">
        <f>D253+E253</f>
        <v>360600</v>
      </c>
    </row>
    <row r="254" spans="1:6" ht="27.75" customHeight="1">
      <c r="A254" s="149" t="s">
        <v>734</v>
      </c>
      <c r="B254" s="142" t="s">
        <v>735</v>
      </c>
      <c r="C254" s="143"/>
      <c r="D254" s="75">
        <f aca="true" t="shared" si="16" ref="D254:F255">D255</f>
        <v>50000</v>
      </c>
      <c r="E254" s="75">
        <f t="shared" si="16"/>
        <v>0</v>
      </c>
      <c r="F254" s="75">
        <f t="shared" si="16"/>
        <v>50000</v>
      </c>
    </row>
    <row r="255" spans="1:6" ht="12.75" customHeight="1">
      <c r="A255" s="46" t="s">
        <v>736</v>
      </c>
      <c r="B255" s="142" t="s">
        <v>737</v>
      </c>
      <c r="C255" s="143"/>
      <c r="D255" s="75">
        <f t="shared" si="16"/>
        <v>50000</v>
      </c>
      <c r="E255" s="75">
        <f t="shared" si="16"/>
        <v>0</v>
      </c>
      <c r="F255" s="75">
        <f t="shared" si="16"/>
        <v>50000</v>
      </c>
    </row>
    <row r="256" spans="1:6" ht="37.5" customHeight="1">
      <c r="A256" s="39" t="s">
        <v>738</v>
      </c>
      <c r="B256" s="142" t="s">
        <v>739</v>
      </c>
      <c r="C256" s="143">
        <v>200</v>
      </c>
      <c r="D256" s="75">
        <v>50000</v>
      </c>
      <c r="E256" s="145"/>
      <c r="F256" s="75">
        <f>D256+E256</f>
        <v>50000</v>
      </c>
    </row>
    <row r="257" spans="1:6" ht="29.25" customHeight="1">
      <c r="A257" s="26" t="s">
        <v>750</v>
      </c>
      <c r="B257" s="44" t="s">
        <v>480</v>
      </c>
      <c r="C257" s="116"/>
      <c r="D257" s="74">
        <f>D258+D263</f>
        <v>5244800</v>
      </c>
      <c r="E257" s="74">
        <f>E258+E263</f>
        <v>0</v>
      </c>
      <c r="F257" s="74">
        <f>F258+F263</f>
        <v>5244800</v>
      </c>
    </row>
    <row r="258" spans="1:6" ht="27.75" customHeight="1">
      <c r="A258" s="26" t="s">
        <v>751</v>
      </c>
      <c r="B258" s="111" t="s">
        <v>481</v>
      </c>
      <c r="C258" s="116"/>
      <c r="D258" s="75">
        <f>D259+D261</f>
        <v>550000</v>
      </c>
      <c r="E258" s="75">
        <f>E259+E261</f>
        <v>0</v>
      </c>
      <c r="F258" s="75">
        <f>F259+F261</f>
        <v>550000</v>
      </c>
    </row>
    <row r="259" spans="1:6" ht="25.5">
      <c r="A259" s="26" t="s">
        <v>752</v>
      </c>
      <c r="B259" s="111" t="s">
        <v>482</v>
      </c>
      <c r="C259" s="116"/>
      <c r="D259" s="75">
        <f>D260</f>
        <v>550000</v>
      </c>
      <c r="E259" s="75">
        <f>E260</f>
        <v>0</v>
      </c>
      <c r="F259" s="75">
        <f>F260</f>
        <v>550000</v>
      </c>
    </row>
    <row r="260" spans="1:6" ht="26.25" customHeight="1">
      <c r="A260" s="57" t="s">
        <v>700</v>
      </c>
      <c r="B260" s="138" t="s">
        <v>651</v>
      </c>
      <c r="C260" s="137">
        <v>200</v>
      </c>
      <c r="D260" s="204">
        <v>550000</v>
      </c>
      <c r="E260" s="145"/>
      <c r="F260" s="293">
        <f>D260+E260</f>
        <v>550000</v>
      </c>
    </row>
    <row r="261" spans="1:6" ht="21" customHeight="1">
      <c r="A261" s="3" t="s">
        <v>702</v>
      </c>
      <c r="B261" s="132">
        <v>2910200000</v>
      </c>
      <c r="C261" s="132"/>
      <c r="D261" s="192">
        <f>D262</f>
        <v>0</v>
      </c>
      <c r="E261" s="192">
        <f>E262</f>
        <v>0</v>
      </c>
      <c r="F261" s="192">
        <f>F262</f>
        <v>0</v>
      </c>
    </row>
    <row r="262" spans="1:6" ht="26.25" customHeight="1">
      <c r="A262" s="139" t="s">
        <v>604</v>
      </c>
      <c r="B262" s="140" t="s">
        <v>701</v>
      </c>
      <c r="C262" s="135">
        <v>200</v>
      </c>
      <c r="D262" s="205">
        <v>0</v>
      </c>
      <c r="E262" s="145"/>
      <c r="F262" s="293">
        <f>D262+E262</f>
        <v>0</v>
      </c>
    </row>
    <row r="263" spans="1:6" ht="26.25" customHeight="1">
      <c r="A263" s="26" t="s">
        <v>605</v>
      </c>
      <c r="B263" s="111" t="s">
        <v>609</v>
      </c>
      <c r="C263" s="116"/>
      <c r="D263" s="75">
        <f>D264</f>
        <v>4694800</v>
      </c>
      <c r="E263" s="75">
        <f>E264</f>
        <v>0</v>
      </c>
      <c r="F263" s="75">
        <f>F264</f>
        <v>4694800</v>
      </c>
    </row>
    <row r="264" spans="1:6" ht="22.5" customHeight="1">
      <c r="A264" s="26" t="s">
        <v>606</v>
      </c>
      <c r="B264" s="133" t="s">
        <v>703</v>
      </c>
      <c r="C264" s="116"/>
      <c r="D264" s="75">
        <f>D265+D266+D267</f>
        <v>4694800</v>
      </c>
      <c r="E264" s="75">
        <f>E265+E266+E267</f>
        <v>0</v>
      </c>
      <c r="F264" s="75">
        <f>F265+F266+F267</f>
        <v>4694800</v>
      </c>
    </row>
    <row r="265" spans="1:6" ht="26.25" customHeight="1">
      <c r="A265" s="26" t="s">
        <v>607</v>
      </c>
      <c r="B265" s="133" t="s">
        <v>704</v>
      </c>
      <c r="C265" s="116">
        <v>200</v>
      </c>
      <c r="D265" s="75">
        <v>0</v>
      </c>
      <c r="E265" s="145"/>
      <c r="F265" s="75">
        <f>D265+E265</f>
        <v>0</v>
      </c>
    </row>
    <row r="266" spans="1:6" ht="43.5" customHeight="1">
      <c r="A266" s="26" t="s">
        <v>608</v>
      </c>
      <c r="B266" s="146" t="s">
        <v>851</v>
      </c>
      <c r="C266" s="116">
        <v>200</v>
      </c>
      <c r="D266" s="75">
        <v>0</v>
      </c>
      <c r="E266" s="145"/>
      <c r="F266" s="75">
        <f>D266+E266</f>
        <v>0</v>
      </c>
    </row>
    <row r="267" spans="1:6" ht="42.75" customHeight="1">
      <c r="A267" s="26" t="s">
        <v>887</v>
      </c>
      <c r="B267" s="146" t="s">
        <v>846</v>
      </c>
      <c r="C267" s="202">
        <v>400</v>
      </c>
      <c r="D267" s="75">
        <v>4694800</v>
      </c>
      <c r="E267" s="145"/>
      <c r="F267" s="75">
        <f>D267+E267</f>
        <v>4694800</v>
      </c>
    </row>
    <row r="268" spans="1:6" ht="27.75" customHeight="1">
      <c r="A268" s="48" t="s">
        <v>486</v>
      </c>
      <c r="B268" s="44" t="s">
        <v>483</v>
      </c>
      <c r="C268" s="116"/>
      <c r="D268" s="74">
        <f>D269+D275</f>
        <v>2163000</v>
      </c>
      <c r="E268" s="74">
        <f>E269+E275</f>
        <v>0</v>
      </c>
      <c r="F268" s="74">
        <f>F269+F275</f>
        <v>2163000</v>
      </c>
    </row>
    <row r="269" spans="1:6" ht="27" customHeight="1">
      <c r="A269" s="26" t="s">
        <v>487</v>
      </c>
      <c r="B269" s="111" t="s">
        <v>484</v>
      </c>
      <c r="C269" s="116"/>
      <c r="D269" s="75">
        <f>D270+D273</f>
        <v>1650000</v>
      </c>
      <c r="E269" s="75">
        <f>E270+E273</f>
        <v>0</v>
      </c>
      <c r="F269" s="75">
        <f>F270+F273</f>
        <v>1650000</v>
      </c>
    </row>
    <row r="270" spans="1:6" ht="28.5" customHeight="1">
      <c r="A270" s="26" t="s">
        <v>488</v>
      </c>
      <c r="B270" s="111" t="s">
        <v>485</v>
      </c>
      <c r="C270" s="116"/>
      <c r="D270" s="75">
        <f>D271+D272</f>
        <v>450000</v>
      </c>
      <c r="E270" s="75">
        <f>E271+E272</f>
        <v>0</v>
      </c>
      <c r="F270" s="75">
        <f>F271+F272</f>
        <v>450000</v>
      </c>
    </row>
    <row r="271" spans="1:6" ht="42" customHeight="1">
      <c r="A271" s="26" t="s">
        <v>489</v>
      </c>
      <c r="B271" s="111" t="s">
        <v>652</v>
      </c>
      <c r="C271" s="116">
        <v>200</v>
      </c>
      <c r="D271" s="75">
        <v>400000</v>
      </c>
      <c r="E271" s="145"/>
      <c r="F271" s="75">
        <f>D271+E271</f>
        <v>400000</v>
      </c>
    </row>
    <row r="272" spans="1:6" ht="26.25" customHeight="1">
      <c r="A272" s="59" t="s">
        <v>490</v>
      </c>
      <c r="B272" s="114" t="s">
        <v>653</v>
      </c>
      <c r="C272" s="116">
        <v>200</v>
      </c>
      <c r="D272" s="75">
        <v>50000</v>
      </c>
      <c r="E272" s="145"/>
      <c r="F272" s="75">
        <f>D272+E272</f>
        <v>50000</v>
      </c>
    </row>
    <row r="273" spans="1:6" ht="26.25" customHeight="1">
      <c r="A273" s="39" t="s">
        <v>813</v>
      </c>
      <c r="B273" s="146" t="s">
        <v>814</v>
      </c>
      <c r="C273" s="174"/>
      <c r="D273" s="75">
        <f>D274</f>
        <v>1200000</v>
      </c>
      <c r="E273" s="75">
        <f>E274</f>
        <v>0</v>
      </c>
      <c r="F273" s="75">
        <f>F274</f>
        <v>1200000</v>
      </c>
    </row>
    <row r="274" spans="1:6" ht="39" customHeight="1">
      <c r="A274" s="39" t="s">
        <v>491</v>
      </c>
      <c r="B274" s="146" t="s">
        <v>815</v>
      </c>
      <c r="C274" s="116">
        <v>200</v>
      </c>
      <c r="D274" s="75">
        <v>1200000</v>
      </c>
      <c r="E274" s="145"/>
      <c r="F274" s="75">
        <f>D274+E274</f>
        <v>1200000</v>
      </c>
    </row>
    <row r="275" spans="1:6" ht="27.75" customHeight="1">
      <c r="A275" s="46" t="s">
        <v>610</v>
      </c>
      <c r="B275" s="111" t="s">
        <v>611</v>
      </c>
      <c r="C275" s="116"/>
      <c r="D275" s="75">
        <f>D276</f>
        <v>513000</v>
      </c>
      <c r="E275" s="75">
        <f>E276</f>
        <v>0</v>
      </c>
      <c r="F275" s="75">
        <f>F276</f>
        <v>513000</v>
      </c>
    </row>
    <row r="276" spans="1:6" ht="39" customHeight="1">
      <c r="A276" s="39" t="s">
        <v>612</v>
      </c>
      <c r="B276" s="111" t="s">
        <v>616</v>
      </c>
      <c r="C276" s="116"/>
      <c r="D276" s="75">
        <f>D277+D278+D279</f>
        <v>513000</v>
      </c>
      <c r="E276" s="75">
        <f>E277+E278+E279</f>
        <v>0</v>
      </c>
      <c r="F276" s="75">
        <f>F277+F278+F279</f>
        <v>513000</v>
      </c>
    </row>
    <row r="277" spans="1:6" ht="39" customHeight="1">
      <c r="A277" s="39" t="s">
        <v>613</v>
      </c>
      <c r="B277" s="111" t="s">
        <v>654</v>
      </c>
      <c r="C277" s="116">
        <v>200</v>
      </c>
      <c r="D277" s="75">
        <v>188000</v>
      </c>
      <c r="E277" s="145"/>
      <c r="F277" s="75">
        <f>D277+E277</f>
        <v>188000</v>
      </c>
    </row>
    <row r="278" spans="1:6" ht="39" customHeight="1">
      <c r="A278" s="39" t="s">
        <v>614</v>
      </c>
      <c r="B278" s="111" t="s">
        <v>655</v>
      </c>
      <c r="C278" s="116">
        <v>200</v>
      </c>
      <c r="D278" s="75">
        <v>250000</v>
      </c>
      <c r="E278" s="145"/>
      <c r="F278" s="75">
        <f>D278+E278</f>
        <v>250000</v>
      </c>
    </row>
    <row r="279" spans="1:6" ht="39" customHeight="1">
      <c r="A279" s="39" t="s">
        <v>615</v>
      </c>
      <c r="B279" s="111" t="s">
        <v>656</v>
      </c>
      <c r="C279" s="116">
        <v>200</v>
      </c>
      <c r="D279" s="75">
        <v>75000</v>
      </c>
      <c r="E279" s="145"/>
      <c r="F279" s="75">
        <f>D279+E279</f>
        <v>75000</v>
      </c>
    </row>
    <row r="280" spans="1:6" ht="25.5" customHeight="1">
      <c r="A280" s="124" t="s">
        <v>492</v>
      </c>
      <c r="B280" s="44" t="s">
        <v>493</v>
      </c>
      <c r="C280" s="112"/>
      <c r="D280" s="74">
        <f>D281+D284</f>
        <v>50000</v>
      </c>
      <c r="E280" s="74">
        <f>E281+E284</f>
        <v>0</v>
      </c>
      <c r="F280" s="74">
        <f>F281+F284</f>
        <v>50000</v>
      </c>
    </row>
    <row r="281" spans="1:6" ht="26.25" customHeight="1">
      <c r="A281" s="46" t="s">
        <v>494</v>
      </c>
      <c r="B281" s="111" t="s">
        <v>495</v>
      </c>
      <c r="C281" s="116"/>
      <c r="D281" s="75">
        <f aca="true" t="shared" si="17" ref="D281:F282">D282</f>
        <v>40000</v>
      </c>
      <c r="E281" s="75">
        <f t="shared" si="17"/>
        <v>0</v>
      </c>
      <c r="F281" s="75">
        <f t="shared" si="17"/>
        <v>40000</v>
      </c>
    </row>
    <row r="282" spans="1:6" ht="17.25" customHeight="1">
      <c r="A282" s="46" t="s">
        <v>496</v>
      </c>
      <c r="B282" s="111" t="s">
        <v>497</v>
      </c>
      <c r="C282" s="116"/>
      <c r="D282" s="75">
        <f t="shared" si="17"/>
        <v>40000</v>
      </c>
      <c r="E282" s="75">
        <f t="shared" si="17"/>
        <v>0</v>
      </c>
      <c r="F282" s="75">
        <f t="shared" si="17"/>
        <v>40000</v>
      </c>
    </row>
    <row r="283" spans="1:6" ht="27" customHeight="1">
      <c r="A283" s="46" t="s">
        <v>498</v>
      </c>
      <c r="B283" s="111" t="s">
        <v>657</v>
      </c>
      <c r="C283" s="116">
        <v>200</v>
      </c>
      <c r="D283" s="75">
        <v>40000</v>
      </c>
      <c r="E283" s="145"/>
      <c r="F283" s="75">
        <f>D283+E283</f>
        <v>40000</v>
      </c>
    </row>
    <row r="284" spans="1:6" ht="27" customHeight="1">
      <c r="A284" s="46" t="s">
        <v>500</v>
      </c>
      <c r="B284" s="111" t="s">
        <v>499</v>
      </c>
      <c r="C284" s="116"/>
      <c r="D284" s="75">
        <f aca="true" t="shared" si="18" ref="D284:F285">D285</f>
        <v>10000</v>
      </c>
      <c r="E284" s="75">
        <f t="shared" si="18"/>
        <v>0</v>
      </c>
      <c r="F284" s="75">
        <f t="shared" si="18"/>
        <v>10000</v>
      </c>
    </row>
    <row r="285" spans="1:6" ht="15.75" customHeight="1">
      <c r="A285" s="46" t="s">
        <v>501</v>
      </c>
      <c r="B285" s="141" t="s">
        <v>741</v>
      </c>
      <c r="C285" s="116"/>
      <c r="D285" s="75">
        <f t="shared" si="18"/>
        <v>10000</v>
      </c>
      <c r="E285" s="75">
        <f t="shared" si="18"/>
        <v>0</v>
      </c>
      <c r="F285" s="75">
        <f t="shared" si="18"/>
        <v>10000</v>
      </c>
    </row>
    <row r="286" spans="1:6" ht="27" customHeight="1">
      <c r="A286" s="46" t="s">
        <v>502</v>
      </c>
      <c r="B286" s="141" t="s">
        <v>742</v>
      </c>
      <c r="C286" s="116">
        <v>200</v>
      </c>
      <c r="D286" s="75">
        <v>10000</v>
      </c>
      <c r="E286" s="145"/>
      <c r="F286" s="75">
        <f>D286+E286</f>
        <v>10000</v>
      </c>
    </row>
    <row r="287" spans="1:6" ht="19.5" customHeight="1">
      <c r="A287" s="43" t="s">
        <v>503</v>
      </c>
      <c r="B287" s="44" t="s">
        <v>504</v>
      </c>
      <c r="C287" s="112"/>
      <c r="D287" s="74">
        <f>D292+D288+D296+D302</f>
        <v>2283993.6799999997</v>
      </c>
      <c r="E287" s="74">
        <f>E292+E288+E296+E302</f>
        <v>0</v>
      </c>
      <c r="F287" s="74">
        <f>F292+F288+F296+F302</f>
        <v>2283993.68</v>
      </c>
    </row>
    <row r="288" spans="1:6" ht="24" customHeight="1">
      <c r="A288" s="39" t="s">
        <v>505</v>
      </c>
      <c r="B288" s="111" t="s">
        <v>507</v>
      </c>
      <c r="C288" s="116"/>
      <c r="D288" s="75">
        <f>D289</f>
        <v>969000</v>
      </c>
      <c r="E288" s="75">
        <f>E289</f>
        <v>0</v>
      </c>
      <c r="F288" s="75">
        <f>F289</f>
        <v>969000</v>
      </c>
    </row>
    <row r="289" spans="1:6" ht="27.75" customHeight="1">
      <c r="A289" s="39" t="s">
        <v>509</v>
      </c>
      <c r="B289" s="111" t="s">
        <v>508</v>
      </c>
      <c r="C289" s="116"/>
      <c r="D289" s="75">
        <f>D290+D291</f>
        <v>969000</v>
      </c>
      <c r="E289" s="75">
        <f>E290+E291</f>
        <v>0</v>
      </c>
      <c r="F289" s="75">
        <f>F290+F291</f>
        <v>969000</v>
      </c>
    </row>
    <row r="290" spans="1:6" ht="38.25" customHeight="1">
      <c r="A290" s="39" t="s">
        <v>510</v>
      </c>
      <c r="B290" s="111" t="s">
        <v>658</v>
      </c>
      <c r="C290" s="116">
        <v>200</v>
      </c>
      <c r="D290" s="75">
        <v>869000</v>
      </c>
      <c r="E290" s="145"/>
      <c r="F290" s="75">
        <f>D290+E290</f>
        <v>869000</v>
      </c>
    </row>
    <row r="291" spans="1:6" ht="42" customHeight="1">
      <c r="A291" s="46" t="s">
        <v>511</v>
      </c>
      <c r="B291" s="146" t="s">
        <v>817</v>
      </c>
      <c r="C291" s="116">
        <v>200</v>
      </c>
      <c r="D291" s="75">
        <v>100000</v>
      </c>
      <c r="E291" s="145"/>
      <c r="F291" s="75">
        <f aca="true" t="shared" si="19" ref="F291:F306">D291+E291</f>
        <v>100000</v>
      </c>
    </row>
    <row r="292" spans="1:6" ht="24" customHeight="1">
      <c r="A292" s="39" t="s">
        <v>512</v>
      </c>
      <c r="B292" s="111" t="s">
        <v>506</v>
      </c>
      <c r="C292" s="116"/>
      <c r="D292" s="75">
        <f>D293</f>
        <v>170000</v>
      </c>
      <c r="E292" s="75">
        <f>E293</f>
        <v>0</v>
      </c>
      <c r="F292" s="75">
        <f>F293</f>
        <v>170000</v>
      </c>
    </row>
    <row r="293" spans="1:6" ht="50.25" customHeight="1">
      <c r="A293" s="39" t="s">
        <v>514</v>
      </c>
      <c r="B293" s="133" t="s">
        <v>513</v>
      </c>
      <c r="C293" s="136"/>
      <c r="D293" s="75">
        <f>D294+D295</f>
        <v>170000</v>
      </c>
      <c r="E293" s="75">
        <f>E294+E295</f>
        <v>0</v>
      </c>
      <c r="F293" s="75">
        <f>F294+F295</f>
        <v>170000</v>
      </c>
    </row>
    <row r="294" spans="1:6" ht="39" customHeight="1">
      <c r="A294" s="39" t="s">
        <v>515</v>
      </c>
      <c r="B294" s="133" t="s">
        <v>659</v>
      </c>
      <c r="C294" s="136">
        <v>200</v>
      </c>
      <c r="D294" s="75">
        <v>50000</v>
      </c>
      <c r="E294" s="145"/>
      <c r="F294" s="75">
        <f t="shared" si="19"/>
        <v>50000</v>
      </c>
    </row>
    <row r="295" spans="1:6" ht="38.25" customHeight="1">
      <c r="A295" s="39" t="s">
        <v>137</v>
      </c>
      <c r="B295" s="134" t="s">
        <v>660</v>
      </c>
      <c r="C295" s="136">
        <v>200</v>
      </c>
      <c r="D295" s="75">
        <v>120000</v>
      </c>
      <c r="E295" s="145"/>
      <c r="F295" s="75">
        <f t="shared" si="19"/>
        <v>120000</v>
      </c>
    </row>
    <row r="296" spans="1:6" ht="25.5">
      <c r="A296" s="39" t="s">
        <v>617</v>
      </c>
      <c r="B296" s="134" t="s">
        <v>620</v>
      </c>
      <c r="C296" s="136"/>
      <c r="D296" s="75">
        <f>D297</f>
        <v>694993.6799999999</v>
      </c>
      <c r="E296" s="75">
        <f>E297</f>
        <v>0</v>
      </c>
      <c r="F296" s="75">
        <f>F297</f>
        <v>694993.68</v>
      </c>
    </row>
    <row r="297" spans="1:6" ht="27" customHeight="1">
      <c r="A297" s="39" t="s">
        <v>618</v>
      </c>
      <c r="B297" s="134" t="s">
        <v>621</v>
      </c>
      <c r="C297" s="136"/>
      <c r="D297" s="75">
        <f>D298+D301+D299+D300</f>
        <v>694993.6799999999</v>
      </c>
      <c r="E297" s="75">
        <f>E298+E301+E299+E300</f>
        <v>0</v>
      </c>
      <c r="F297" s="75">
        <f>F298+F301+F299+F300</f>
        <v>694993.68</v>
      </c>
    </row>
    <row r="298" spans="1:6" ht="38.25" customHeight="1">
      <c r="A298" s="39" t="s">
        <v>619</v>
      </c>
      <c r="B298" s="134" t="s">
        <v>661</v>
      </c>
      <c r="C298" s="136">
        <v>200</v>
      </c>
      <c r="D298" s="75">
        <v>130000</v>
      </c>
      <c r="E298" s="145"/>
      <c r="F298" s="75">
        <f t="shared" si="19"/>
        <v>130000</v>
      </c>
    </row>
    <row r="299" spans="1:6" ht="38.25" customHeight="1">
      <c r="A299" s="39" t="s">
        <v>706</v>
      </c>
      <c r="B299" s="147" t="s">
        <v>661</v>
      </c>
      <c r="C299" s="148">
        <v>600</v>
      </c>
      <c r="D299" s="75">
        <v>100000</v>
      </c>
      <c r="E299" s="145"/>
      <c r="F299" s="75">
        <f t="shared" si="19"/>
        <v>100000</v>
      </c>
    </row>
    <row r="300" spans="1:6" ht="65.25" customHeight="1">
      <c r="A300" s="39" t="s">
        <v>666</v>
      </c>
      <c r="B300" s="322" t="s">
        <v>662</v>
      </c>
      <c r="C300" s="323">
        <v>100</v>
      </c>
      <c r="D300" s="75">
        <v>426644.12</v>
      </c>
      <c r="E300" s="145">
        <v>8049.27</v>
      </c>
      <c r="F300" s="75">
        <f>D300+E300</f>
        <v>434693.39</v>
      </c>
    </row>
    <row r="301" spans="1:6" ht="38.25">
      <c r="A301" s="39" t="s">
        <v>740</v>
      </c>
      <c r="B301" s="134" t="s">
        <v>662</v>
      </c>
      <c r="C301" s="136">
        <v>200</v>
      </c>
      <c r="D301" s="75">
        <v>38349.56</v>
      </c>
      <c r="E301" s="145">
        <v>-8049.27</v>
      </c>
      <c r="F301" s="75">
        <f t="shared" si="19"/>
        <v>30300.289999999997</v>
      </c>
    </row>
    <row r="302" spans="1:6" ht="26.25" customHeight="1">
      <c r="A302" s="46" t="s">
        <v>782</v>
      </c>
      <c r="B302" s="154" t="s">
        <v>783</v>
      </c>
      <c r="C302" s="155"/>
      <c r="D302" s="75">
        <f>D303</f>
        <v>450000</v>
      </c>
      <c r="E302" s="75">
        <f>E303</f>
        <v>0</v>
      </c>
      <c r="F302" s="75">
        <f>F303</f>
        <v>450000</v>
      </c>
    </row>
    <row r="303" spans="1:6" ht="15">
      <c r="A303" s="46" t="s">
        <v>784</v>
      </c>
      <c r="B303" s="154" t="s">
        <v>785</v>
      </c>
      <c r="C303" s="155"/>
      <c r="D303" s="75">
        <f>D304+D306+D305</f>
        <v>450000</v>
      </c>
      <c r="E303" s="75">
        <f>E304+E306+E305</f>
        <v>0</v>
      </c>
      <c r="F303" s="75">
        <f>F304+F306+F305</f>
        <v>450000</v>
      </c>
    </row>
    <row r="304" spans="1:6" ht="38.25">
      <c r="A304" s="39" t="s">
        <v>786</v>
      </c>
      <c r="B304" s="154" t="s">
        <v>787</v>
      </c>
      <c r="C304" s="155">
        <v>200</v>
      </c>
      <c r="D304" s="75">
        <v>143000</v>
      </c>
      <c r="E304" s="145">
        <v>-1000</v>
      </c>
      <c r="F304" s="75">
        <f t="shared" si="19"/>
        <v>142000</v>
      </c>
    </row>
    <row r="305" spans="1:6" ht="38.25">
      <c r="A305" s="39" t="s">
        <v>895</v>
      </c>
      <c r="B305" s="227" t="s">
        <v>787</v>
      </c>
      <c r="C305" s="228">
        <v>600</v>
      </c>
      <c r="D305" s="75">
        <v>307000</v>
      </c>
      <c r="E305" s="145">
        <v>1000</v>
      </c>
      <c r="F305" s="75">
        <f t="shared" si="19"/>
        <v>308000</v>
      </c>
    </row>
    <row r="306" spans="1:6" ht="38.25">
      <c r="A306" s="39" t="s">
        <v>788</v>
      </c>
      <c r="B306" s="154" t="s">
        <v>789</v>
      </c>
      <c r="C306" s="155">
        <v>200</v>
      </c>
      <c r="D306" s="75"/>
      <c r="E306" s="145"/>
      <c r="F306" s="75">
        <f t="shared" si="19"/>
        <v>0</v>
      </c>
    </row>
    <row r="307" spans="1:6" ht="25.5">
      <c r="A307" s="48" t="s">
        <v>309</v>
      </c>
      <c r="B307" s="49">
        <v>4000000000</v>
      </c>
      <c r="C307" s="116"/>
      <c r="D307" s="74">
        <f>D308+D311+D326+D349+D354</f>
        <v>52620186.67</v>
      </c>
      <c r="E307" s="74">
        <f>E308+E311+E326+E349+E354</f>
        <v>677964.19</v>
      </c>
      <c r="F307" s="74">
        <f>F308+F311+F326+F349+F354</f>
        <v>53298150.86</v>
      </c>
    </row>
    <row r="308" spans="1:6" ht="25.5">
      <c r="A308" s="48" t="s">
        <v>13</v>
      </c>
      <c r="B308" s="49">
        <v>4090000000</v>
      </c>
      <c r="C308" s="116"/>
      <c r="D308" s="74">
        <f>D309+D310</f>
        <v>778163</v>
      </c>
      <c r="E308" s="74">
        <f>E309+E310</f>
        <v>0</v>
      </c>
      <c r="F308" s="74">
        <f>F309+F310</f>
        <v>778163</v>
      </c>
    </row>
    <row r="309" spans="1:6" ht="51" customHeight="1">
      <c r="A309" s="26" t="s">
        <v>107</v>
      </c>
      <c r="B309" s="25">
        <v>4090000270</v>
      </c>
      <c r="C309" s="116">
        <v>100</v>
      </c>
      <c r="D309" s="75">
        <v>648450</v>
      </c>
      <c r="E309" s="145"/>
      <c r="F309" s="75">
        <f>D309+E309</f>
        <v>648450</v>
      </c>
    </row>
    <row r="310" spans="1:6" ht="27.75" customHeight="1">
      <c r="A310" s="26" t="s">
        <v>138</v>
      </c>
      <c r="B310" s="25">
        <v>4090000270</v>
      </c>
      <c r="C310" s="116">
        <v>200</v>
      </c>
      <c r="D310" s="75">
        <v>129713</v>
      </c>
      <c r="E310" s="145"/>
      <c r="F310" s="75">
        <f>D310+E310</f>
        <v>129713</v>
      </c>
    </row>
    <row r="311" spans="1:6" ht="27.75" customHeight="1">
      <c r="A311" s="61" t="s">
        <v>120</v>
      </c>
      <c r="B311" s="49">
        <v>4100000000</v>
      </c>
      <c r="C311" s="116"/>
      <c r="D311" s="74">
        <f>D312+D313+D314+D315+D319+D320+D322+D316+D317+D318+D323+D324+D325+D321</f>
        <v>29754169.8</v>
      </c>
      <c r="E311" s="74">
        <f>E312+E313+E314+E315+E319+E320+E322+E316+E317+E318+E323+E324+E325+E321</f>
        <v>0</v>
      </c>
      <c r="F311" s="74">
        <f>F312+F313+F314+F315+F319+F320+F322+F316+F317+F318+F323+F324+F325+F321</f>
        <v>29754169.8</v>
      </c>
    </row>
    <row r="312" spans="1:6" ht="54.75" customHeight="1">
      <c r="A312" s="37" t="s">
        <v>108</v>
      </c>
      <c r="B312" s="25">
        <v>4190000250</v>
      </c>
      <c r="C312" s="116">
        <v>100</v>
      </c>
      <c r="D312" s="75">
        <v>1586404</v>
      </c>
      <c r="E312" s="145"/>
      <c r="F312" s="75">
        <f>D312+E312</f>
        <v>1586404</v>
      </c>
    </row>
    <row r="313" spans="1:6" ht="51.75" customHeight="1">
      <c r="A313" s="26" t="s">
        <v>109</v>
      </c>
      <c r="B313" s="25">
        <v>4190000280</v>
      </c>
      <c r="C313" s="116">
        <v>100</v>
      </c>
      <c r="D313" s="75">
        <v>18365413</v>
      </c>
      <c r="E313" s="145"/>
      <c r="F313" s="75">
        <f>D313+E313</f>
        <v>18365413</v>
      </c>
    </row>
    <row r="314" spans="1:6" ht="25.5" customHeight="1">
      <c r="A314" s="26" t="s">
        <v>139</v>
      </c>
      <c r="B314" s="25">
        <v>4190000280</v>
      </c>
      <c r="C314" s="116">
        <v>200</v>
      </c>
      <c r="D314" s="75">
        <v>956615.8</v>
      </c>
      <c r="E314" s="145"/>
      <c r="F314" s="75">
        <f>D314+E314</f>
        <v>956615.8</v>
      </c>
    </row>
    <row r="315" spans="1:6" ht="25.5">
      <c r="A315" s="26" t="s">
        <v>110</v>
      </c>
      <c r="B315" s="25">
        <v>4190000280</v>
      </c>
      <c r="C315" s="116">
        <v>800</v>
      </c>
      <c r="D315" s="75">
        <v>5900</v>
      </c>
      <c r="E315" s="145"/>
      <c r="F315" s="75">
        <f>D315+E315</f>
        <v>5900</v>
      </c>
    </row>
    <row r="316" spans="1:6" ht="54.75" customHeight="1">
      <c r="A316" s="26" t="s">
        <v>121</v>
      </c>
      <c r="B316" s="114" t="s">
        <v>116</v>
      </c>
      <c r="C316" s="41" t="s">
        <v>7</v>
      </c>
      <c r="D316" s="75">
        <v>2185243</v>
      </c>
      <c r="E316" s="145"/>
      <c r="F316" s="75">
        <f>D316+E316</f>
        <v>2185243</v>
      </c>
    </row>
    <row r="317" spans="1:6" ht="32.25" customHeight="1">
      <c r="A317" s="26" t="s">
        <v>140</v>
      </c>
      <c r="B317" s="114" t="s">
        <v>116</v>
      </c>
      <c r="C317" s="41" t="s">
        <v>70</v>
      </c>
      <c r="D317" s="75">
        <v>165936</v>
      </c>
      <c r="E317" s="145"/>
      <c r="F317" s="75">
        <f aca="true" t="shared" si="20" ref="F317:F325">D317+E317</f>
        <v>165936</v>
      </c>
    </row>
    <row r="318" spans="1:6" ht="25.5">
      <c r="A318" s="26" t="s">
        <v>183</v>
      </c>
      <c r="B318" s="114" t="s">
        <v>116</v>
      </c>
      <c r="C318" s="41" t="s">
        <v>182</v>
      </c>
      <c r="D318" s="75">
        <v>3000</v>
      </c>
      <c r="E318" s="145"/>
      <c r="F318" s="75">
        <f t="shared" si="20"/>
        <v>3000</v>
      </c>
    </row>
    <row r="319" spans="1:6" ht="54" customHeight="1">
      <c r="A319" s="26" t="s">
        <v>111</v>
      </c>
      <c r="B319" s="25">
        <v>4190000290</v>
      </c>
      <c r="C319" s="116">
        <v>100</v>
      </c>
      <c r="D319" s="75">
        <v>4475495</v>
      </c>
      <c r="E319" s="145"/>
      <c r="F319" s="75">
        <f t="shared" si="20"/>
        <v>4475495</v>
      </c>
    </row>
    <row r="320" spans="1:6" ht="39.75" customHeight="1">
      <c r="A320" s="26" t="s">
        <v>141</v>
      </c>
      <c r="B320" s="25">
        <v>4190000290</v>
      </c>
      <c r="C320" s="116">
        <v>200</v>
      </c>
      <c r="D320" s="75">
        <v>221813</v>
      </c>
      <c r="E320" s="145">
        <v>2000</v>
      </c>
      <c r="F320" s="75">
        <f t="shared" si="20"/>
        <v>223813</v>
      </c>
    </row>
    <row r="321" spans="1:6" ht="26.25" customHeight="1">
      <c r="A321" s="26" t="s">
        <v>975</v>
      </c>
      <c r="B321" s="301">
        <v>4190000290</v>
      </c>
      <c r="C321" s="300">
        <v>300</v>
      </c>
      <c r="D321" s="75">
        <v>8000</v>
      </c>
      <c r="E321" s="145"/>
      <c r="F321" s="75">
        <f t="shared" si="20"/>
        <v>8000</v>
      </c>
    </row>
    <row r="322" spans="1:6" ht="25.5" customHeight="1">
      <c r="A322" s="26" t="s">
        <v>112</v>
      </c>
      <c r="B322" s="25">
        <v>4190000290</v>
      </c>
      <c r="C322" s="116">
        <v>800</v>
      </c>
      <c r="D322" s="75">
        <v>2000</v>
      </c>
      <c r="E322" s="145">
        <v>-2000</v>
      </c>
      <c r="F322" s="75">
        <f t="shared" si="20"/>
        <v>0</v>
      </c>
    </row>
    <row r="323" spans="1:6" ht="53.25" customHeight="1">
      <c r="A323" s="26" t="s">
        <v>184</v>
      </c>
      <c r="B323" s="25">
        <v>4190000370</v>
      </c>
      <c r="C323" s="116">
        <v>100</v>
      </c>
      <c r="D323" s="75">
        <v>1695765</v>
      </c>
      <c r="E323" s="145"/>
      <c r="F323" s="75">
        <f t="shared" si="20"/>
        <v>1695765</v>
      </c>
    </row>
    <row r="324" spans="1:6" ht="38.25">
      <c r="A324" s="26" t="s">
        <v>185</v>
      </c>
      <c r="B324" s="25">
        <v>4190000370</v>
      </c>
      <c r="C324" s="116">
        <v>200</v>
      </c>
      <c r="D324" s="75">
        <v>82585</v>
      </c>
      <c r="E324" s="145"/>
      <c r="F324" s="75">
        <f t="shared" si="20"/>
        <v>82585</v>
      </c>
    </row>
    <row r="325" spans="1:6" ht="25.5" customHeight="1">
      <c r="A325" s="26" t="s">
        <v>307</v>
      </c>
      <c r="B325" s="25">
        <v>4190000370</v>
      </c>
      <c r="C325" s="116">
        <v>800</v>
      </c>
      <c r="D325" s="75"/>
      <c r="E325" s="145"/>
      <c r="F325" s="75">
        <f t="shared" si="20"/>
        <v>0</v>
      </c>
    </row>
    <row r="326" spans="1:6" ht="14.25">
      <c r="A326" s="61" t="s">
        <v>14</v>
      </c>
      <c r="B326" s="49">
        <v>4290000000</v>
      </c>
      <c r="C326" s="116"/>
      <c r="D326" s="74">
        <f>D327+D329+D332+D333+D334+D337+D338+D335+D336+D341+D342+D345+D331+D344+D346+D347+D339+D328+D340+D330+D343+D348</f>
        <v>21655482.46</v>
      </c>
      <c r="E326" s="74">
        <f>E327+E329+E332+E333+E334+E337+E338+E335+E336+E341+E342+E345+E331+E344+E346+E347+E339+E328+E340+E330+E343+E348</f>
        <v>689009.6</v>
      </c>
      <c r="F326" s="74">
        <f>F327+F329+F332+F333+F334+F337+F338+F335+F336+F341+F342+F345+F331+F344+F346+F347+F339+F328+F340+F330+F343+F348</f>
        <v>22344492.060000002</v>
      </c>
    </row>
    <row r="327" spans="1:6" ht="25.5">
      <c r="A327" s="26" t="s">
        <v>113</v>
      </c>
      <c r="B327" s="25">
        <v>4290020090</v>
      </c>
      <c r="C327" s="116">
        <v>800</v>
      </c>
      <c r="D327" s="75">
        <v>190197.68</v>
      </c>
      <c r="E327" s="145"/>
      <c r="F327" s="75">
        <f>D327+E327</f>
        <v>190197.68</v>
      </c>
    </row>
    <row r="328" spans="1:6" ht="40.5" customHeight="1">
      <c r="A328" s="26" t="s">
        <v>928</v>
      </c>
      <c r="B328" s="257">
        <v>4290090080</v>
      </c>
      <c r="C328" s="256">
        <v>800</v>
      </c>
      <c r="D328" s="145">
        <v>6238863.5</v>
      </c>
      <c r="E328" s="145"/>
      <c r="F328" s="75">
        <f>D328+E328</f>
        <v>6238863.5</v>
      </c>
    </row>
    <row r="329" spans="1:6" ht="40.5" customHeight="1">
      <c r="A329" s="26" t="s">
        <v>968</v>
      </c>
      <c r="B329" s="25">
        <v>4290020150</v>
      </c>
      <c r="C329" s="116">
        <v>200</v>
      </c>
      <c r="D329" s="75">
        <v>0</v>
      </c>
      <c r="E329" s="145"/>
      <c r="F329" s="75">
        <f aca="true" t="shared" si="21" ref="F329:F343">D329+E329</f>
        <v>0</v>
      </c>
    </row>
    <row r="330" spans="1:6" ht="53.25" customHeight="1">
      <c r="A330" s="26" t="s">
        <v>965</v>
      </c>
      <c r="B330" s="287">
        <v>4290055490</v>
      </c>
      <c r="C330" s="286">
        <v>100</v>
      </c>
      <c r="D330" s="75">
        <v>911400</v>
      </c>
      <c r="E330" s="145"/>
      <c r="F330" s="75">
        <f t="shared" si="21"/>
        <v>911400</v>
      </c>
    </row>
    <row r="331" spans="1:6" ht="52.5" customHeight="1">
      <c r="A331" s="26" t="s">
        <v>1010</v>
      </c>
      <c r="B331" s="25">
        <v>4290008100</v>
      </c>
      <c r="C331" s="157">
        <v>500</v>
      </c>
      <c r="D331" s="75">
        <v>1391300</v>
      </c>
      <c r="E331" s="145">
        <v>192200</v>
      </c>
      <c r="F331" s="75">
        <f t="shared" si="21"/>
        <v>1583500</v>
      </c>
    </row>
    <row r="332" spans="1:6" ht="67.5" customHeight="1">
      <c r="A332" s="26" t="s">
        <v>17</v>
      </c>
      <c r="B332" s="25">
        <v>4290000300</v>
      </c>
      <c r="C332" s="116">
        <v>100</v>
      </c>
      <c r="D332" s="75">
        <v>3983834</v>
      </c>
      <c r="E332" s="145">
        <v>-9791.13</v>
      </c>
      <c r="F332" s="75">
        <f t="shared" si="21"/>
        <v>3974042.87</v>
      </c>
    </row>
    <row r="333" spans="1:6" ht="39.75" customHeight="1">
      <c r="A333" s="26" t="s">
        <v>143</v>
      </c>
      <c r="B333" s="25">
        <v>4290000300</v>
      </c>
      <c r="C333" s="116">
        <v>200</v>
      </c>
      <c r="D333" s="75">
        <v>3161363</v>
      </c>
      <c r="E333" s="145">
        <v>9339.74</v>
      </c>
      <c r="F333" s="75">
        <f t="shared" si="21"/>
        <v>3170702.74</v>
      </c>
    </row>
    <row r="334" spans="1:6" ht="37.5" customHeight="1">
      <c r="A334" s="26" t="s">
        <v>18</v>
      </c>
      <c r="B334" s="25">
        <v>4290000300</v>
      </c>
      <c r="C334" s="116">
        <v>800</v>
      </c>
      <c r="D334" s="75">
        <v>9396</v>
      </c>
      <c r="E334" s="145">
        <v>451.39</v>
      </c>
      <c r="F334" s="75">
        <f t="shared" si="21"/>
        <v>9847.39</v>
      </c>
    </row>
    <row r="335" spans="1:6" ht="51.75" customHeight="1">
      <c r="A335" s="45" t="s">
        <v>357</v>
      </c>
      <c r="B335" s="114" t="s">
        <v>363</v>
      </c>
      <c r="C335" s="116">
        <v>100</v>
      </c>
      <c r="D335" s="75">
        <v>612428.13</v>
      </c>
      <c r="E335" s="145"/>
      <c r="F335" s="75">
        <f t="shared" si="21"/>
        <v>612428.13</v>
      </c>
    </row>
    <row r="336" spans="1:6" ht="51.75" customHeight="1">
      <c r="A336" s="45" t="s">
        <v>358</v>
      </c>
      <c r="B336" s="114" t="s">
        <v>364</v>
      </c>
      <c r="C336" s="116">
        <v>100</v>
      </c>
      <c r="D336" s="75">
        <v>474871</v>
      </c>
      <c r="E336" s="145"/>
      <c r="F336" s="75">
        <f t="shared" si="21"/>
        <v>474871</v>
      </c>
    </row>
    <row r="337" spans="1:6" ht="28.5" customHeight="1">
      <c r="A337" s="56" t="s">
        <v>154</v>
      </c>
      <c r="B337" s="62">
        <v>4290020180</v>
      </c>
      <c r="C337" s="62">
        <v>200</v>
      </c>
      <c r="D337" s="77">
        <v>210000</v>
      </c>
      <c r="E337" s="145"/>
      <c r="F337" s="75">
        <f t="shared" si="21"/>
        <v>210000</v>
      </c>
    </row>
    <row r="338" spans="1:6" ht="26.25" customHeight="1">
      <c r="A338" s="37" t="s">
        <v>114</v>
      </c>
      <c r="B338" s="25">
        <v>4290007010</v>
      </c>
      <c r="C338" s="116">
        <v>300</v>
      </c>
      <c r="D338" s="75">
        <v>1516400</v>
      </c>
      <c r="E338" s="145">
        <v>10800</v>
      </c>
      <c r="F338" s="75">
        <f t="shared" si="21"/>
        <v>1527200</v>
      </c>
    </row>
    <row r="339" spans="1:6" ht="38.25">
      <c r="A339" s="37" t="s">
        <v>917</v>
      </c>
      <c r="B339" s="252">
        <v>4290007040</v>
      </c>
      <c r="C339" s="251">
        <v>300</v>
      </c>
      <c r="D339" s="75">
        <v>0</v>
      </c>
      <c r="E339" s="145"/>
      <c r="F339" s="75">
        <f t="shared" si="21"/>
        <v>0</v>
      </c>
    </row>
    <row r="340" spans="1:6" ht="56.25" customHeight="1">
      <c r="A340" s="37" t="s">
        <v>934</v>
      </c>
      <c r="B340" s="261">
        <v>4290007030</v>
      </c>
      <c r="C340" s="260">
        <v>300</v>
      </c>
      <c r="D340" s="75">
        <v>15000</v>
      </c>
      <c r="E340" s="145"/>
      <c r="F340" s="75">
        <f t="shared" si="21"/>
        <v>15000</v>
      </c>
    </row>
    <row r="341" spans="1:6" ht="26.25" customHeight="1">
      <c r="A341" s="26" t="s">
        <v>147</v>
      </c>
      <c r="B341" s="25">
        <v>4290020120</v>
      </c>
      <c r="C341" s="148">
        <v>800</v>
      </c>
      <c r="D341" s="75">
        <v>50000</v>
      </c>
      <c r="E341" s="145"/>
      <c r="F341" s="75">
        <f t="shared" si="21"/>
        <v>50000</v>
      </c>
    </row>
    <row r="342" spans="1:6" ht="39.75" customHeight="1">
      <c r="A342" s="26" t="s">
        <v>142</v>
      </c>
      <c r="B342" s="25">
        <v>4290020140</v>
      </c>
      <c r="C342" s="148">
        <v>200</v>
      </c>
      <c r="D342" s="75">
        <v>290500</v>
      </c>
      <c r="E342" s="145"/>
      <c r="F342" s="75">
        <f t="shared" si="21"/>
        <v>290500</v>
      </c>
    </row>
    <row r="343" spans="1:6" ht="39.75" customHeight="1">
      <c r="A343" s="26" t="s">
        <v>998</v>
      </c>
      <c r="B343" s="316">
        <v>4290000380</v>
      </c>
      <c r="C343" s="314">
        <v>200</v>
      </c>
      <c r="D343" s="75"/>
      <c r="E343" s="145">
        <v>40000</v>
      </c>
      <c r="F343" s="75">
        <f t="shared" si="21"/>
        <v>40000</v>
      </c>
    </row>
    <row r="344" spans="1:6" ht="15">
      <c r="A344" s="26" t="s">
        <v>816</v>
      </c>
      <c r="B344" s="229">
        <v>4290000460</v>
      </c>
      <c r="C344" s="176">
        <v>800</v>
      </c>
      <c r="D344" s="145">
        <v>146303</v>
      </c>
      <c r="E344" s="145"/>
      <c r="F344" s="145">
        <f>D344+E344</f>
        <v>146303</v>
      </c>
    </row>
    <row r="345" spans="1:6" ht="25.5">
      <c r="A345" s="26" t="s">
        <v>812</v>
      </c>
      <c r="B345" s="25">
        <v>4290000630</v>
      </c>
      <c r="C345" s="150">
        <v>200</v>
      </c>
      <c r="D345" s="75">
        <v>0</v>
      </c>
      <c r="E345" s="145"/>
      <c r="F345" s="75">
        <f>D345+E345</f>
        <v>0</v>
      </c>
    </row>
    <row r="346" spans="1:6" ht="25.5">
      <c r="A346" s="26" t="s">
        <v>913</v>
      </c>
      <c r="B346" s="234">
        <v>4290008020</v>
      </c>
      <c r="C346" s="228">
        <v>500</v>
      </c>
      <c r="D346" s="75">
        <v>600000</v>
      </c>
      <c r="E346" s="145"/>
      <c r="F346" s="75">
        <f>D346+E346</f>
        <v>600000</v>
      </c>
    </row>
    <row r="347" spans="1:6" ht="38.25">
      <c r="A347" s="26" t="s">
        <v>896</v>
      </c>
      <c r="B347" s="229">
        <v>4290008150</v>
      </c>
      <c r="C347" s="228">
        <v>500</v>
      </c>
      <c r="D347" s="75">
        <v>1853626.15</v>
      </c>
      <c r="E347" s="145">
        <v>212399.6</v>
      </c>
      <c r="F347" s="75">
        <f>D347+E347</f>
        <v>2066025.75</v>
      </c>
    </row>
    <row r="348" spans="1:6" ht="54.75" customHeight="1">
      <c r="A348" s="26" t="s">
        <v>1008</v>
      </c>
      <c r="B348" s="321">
        <v>4290000790</v>
      </c>
      <c r="C348" s="320">
        <v>400</v>
      </c>
      <c r="D348" s="75"/>
      <c r="E348" s="145">
        <v>233610</v>
      </c>
      <c r="F348" s="75">
        <f>D348+E348</f>
        <v>233610</v>
      </c>
    </row>
    <row r="349" spans="1:6" ht="30.75" customHeight="1">
      <c r="A349" s="61" t="s">
        <v>15</v>
      </c>
      <c r="B349" s="49">
        <v>4300000000</v>
      </c>
      <c r="C349" s="116"/>
      <c r="D349" s="74">
        <f>D350</f>
        <v>421326</v>
      </c>
      <c r="E349" s="74">
        <f>E350</f>
        <v>0</v>
      </c>
      <c r="F349" s="74">
        <f>F350</f>
        <v>421326</v>
      </c>
    </row>
    <row r="350" spans="1:6" ht="15">
      <c r="A350" s="37" t="s">
        <v>14</v>
      </c>
      <c r="B350" s="25">
        <v>4390000000</v>
      </c>
      <c r="C350" s="116"/>
      <c r="D350" s="75">
        <f>D351+D352+D353</f>
        <v>421326</v>
      </c>
      <c r="E350" s="75">
        <f>E351+E352+E353</f>
        <v>0</v>
      </c>
      <c r="F350" s="75">
        <f>F351+F352+F353</f>
        <v>421326</v>
      </c>
    </row>
    <row r="351" spans="1:6" ht="39" customHeight="1">
      <c r="A351" s="26" t="s">
        <v>144</v>
      </c>
      <c r="B351" s="25">
        <v>4390080350</v>
      </c>
      <c r="C351" s="116">
        <v>200</v>
      </c>
      <c r="D351" s="75">
        <v>6189</v>
      </c>
      <c r="E351" s="145"/>
      <c r="F351" s="75">
        <f>D351+E351</f>
        <v>6189</v>
      </c>
    </row>
    <row r="352" spans="1:6" ht="51">
      <c r="A352" s="45" t="s">
        <v>743</v>
      </c>
      <c r="B352" s="25">
        <v>4390080370</v>
      </c>
      <c r="C352" s="116">
        <v>200</v>
      </c>
      <c r="D352" s="75">
        <v>187000</v>
      </c>
      <c r="E352" s="145"/>
      <c r="F352" s="75">
        <f>D352+E352</f>
        <v>187000</v>
      </c>
    </row>
    <row r="353" spans="1:6" ht="81.75" customHeight="1">
      <c r="A353" s="45" t="s">
        <v>370</v>
      </c>
      <c r="B353" s="25">
        <v>4390082400</v>
      </c>
      <c r="C353" s="143">
        <v>200</v>
      </c>
      <c r="D353" s="75">
        <v>228137</v>
      </c>
      <c r="E353" s="145"/>
      <c r="F353" s="75">
        <f>D353+E353</f>
        <v>228137</v>
      </c>
    </row>
    <row r="354" spans="1:6" ht="38.25" customHeight="1">
      <c r="A354" s="151" t="s">
        <v>757</v>
      </c>
      <c r="B354" s="49">
        <v>4400000000</v>
      </c>
      <c r="C354" s="40"/>
      <c r="D354" s="74">
        <f aca="true" t="shared" si="22" ref="D354:F355">D355</f>
        <v>11045.41</v>
      </c>
      <c r="E354" s="74">
        <f t="shared" si="22"/>
        <v>-11045.41</v>
      </c>
      <c r="F354" s="74">
        <f t="shared" si="22"/>
        <v>0</v>
      </c>
    </row>
    <row r="355" spans="1:6" ht="15">
      <c r="A355" s="58" t="s">
        <v>14</v>
      </c>
      <c r="B355" s="25">
        <v>4490000000</v>
      </c>
      <c r="C355" s="40"/>
      <c r="D355" s="75">
        <f t="shared" si="22"/>
        <v>11045.41</v>
      </c>
      <c r="E355" s="75">
        <f t="shared" si="22"/>
        <v>-11045.41</v>
      </c>
      <c r="F355" s="75">
        <f t="shared" si="22"/>
        <v>0</v>
      </c>
    </row>
    <row r="356" spans="1:6" ht="42" customHeight="1">
      <c r="A356" s="39" t="s">
        <v>962</v>
      </c>
      <c r="B356" s="25">
        <v>4490051200</v>
      </c>
      <c r="C356" s="40">
        <v>200</v>
      </c>
      <c r="D356" s="75">
        <v>11045.41</v>
      </c>
      <c r="E356" s="145">
        <v>-11045.41</v>
      </c>
      <c r="F356" s="75">
        <f>D356+E356</f>
        <v>0</v>
      </c>
    </row>
    <row r="357" spans="1:6" ht="15.75" customHeight="1">
      <c r="A357" s="48" t="s">
        <v>16</v>
      </c>
      <c r="B357" s="63"/>
      <c r="C357" s="116"/>
      <c r="D357" s="74">
        <f>D19+D128+D159+D169+D175+D185+D192+D209+D257+D268+D280+D287+D307</f>
        <v>315663058.34000003</v>
      </c>
      <c r="E357" s="74">
        <f>E19+E128+E159+E169+E175+E185+E192+E209+E257+E268+E280+E287+E307</f>
        <v>1097866.53</v>
      </c>
      <c r="F357" s="74">
        <f>F19+F128+F159+F169+F175+F185+F192+F209+F257+F268+F280+F287+F307</f>
        <v>316760924.87</v>
      </c>
    </row>
  </sheetData>
  <sheetProtection/>
  <mergeCells count="27">
    <mergeCell ref="D17:D18"/>
    <mergeCell ref="E17:E18"/>
    <mergeCell ref="F17:F18"/>
    <mergeCell ref="F49:F50"/>
    <mergeCell ref="E49:E50"/>
    <mergeCell ref="A49:A50"/>
    <mergeCell ref="B49:B50"/>
    <mergeCell ref="C49:C50"/>
    <mergeCell ref="D49:D50"/>
    <mergeCell ref="A1:F1"/>
    <mergeCell ref="A2:F2"/>
    <mergeCell ref="B3:F3"/>
    <mergeCell ref="B4:F4"/>
    <mergeCell ref="A5:F5"/>
    <mergeCell ref="A17:A18"/>
    <mergeCell ref="B17:B18"/>
    <mergeCell ref="C17:C18"/>
    <mergeCell ref="A7:F7"/>
    <mergeCell ref="B8:F8"/>
    <mergeCell ref="A6:F6"/>
    <mergeCell ref="A16:F16"/>
    <mergeCell ref="A12:F12"/>
    <mergeCell ref="A13:F13"/>
    <mergeCell ref="A14:F14"/>
    <mergeCell ref="A15:F15"/>
    <mergeCell ref="B9:F9"/>
    <mergeCell ref="A10:F10"/>
  </mergeCells>
  <printOptions/>
  <pageMargins left="0.74" right="0.5905511811023623" top="0.7480314960629921" bottom="0.7480314960629921" header="0.31496062992125984" footer="0.31496062992125984"/>
  <pageSetup fitToHeight="12" horizontalDpi="600" verticalDpi="600" orientation="portrait" paperSize="9" scale="65" r:id="rId1"/>
  <rowBreaks count="12" manualBreakCount="12">
    <brk id="41" max="5" man="1"/>
    <brk id="50" max="5" man="1"/>
    <brk id="78" max="5" man="1"/>
    <brk id="96" max="5" man="1"/>
    <brk id="121" max="5" man="1"/>
    <brk id="150" max="5" man="1"/>
    <brk id="180" max="5" man="1"/>
    <brk id="212" max="5" man="1"/>
    <brk id="248" max="5" man="1"/>
    <brk id="285" max="5" man="1"/>
    <brk id="317" max="5" man="1"/>
    <brk id="347" max="5" man="1"/>
  </rowBreaks>
</worksheet>
</file>

<file path=xl/worksheets/sheet4.xml><?xml version="1.0" encoding="utf-8"?>
<worksheet xmlns="http://schemas.openxmlformats.org/spreadsheetml/2006/main" xmlns:r="http://schemas.openxmlformats.org/officeDocument/2006/relationships">
  <dimension ref="A1:E56"/>
  <sheetViews>
    <sheetView view="pageBreakPreview" zoomScale="105" zoomScaleSheetLayoutView="105" zoomScalePageLayoutView="0" workbookViewId="0" topLeftCell="A27">
      <selection activeCell="G42" sqref="G42"/>
    </sheetView>
  </sheetViews>
  <sheetFormatPr defaultColWidth="9.140625" defaultRowHeight="15"/>
  <cols>
    <col min="1" max="1" width="8.57421875" style="0" customWidth="1"/>
    <col min="2" max="2" width="54.140625" style="0" customWidth="1"/>
    <col min="3" max="3" width="15.140625" style="0" customWidth="1"/>
    <col min="4" max="4" width="13.7109375" style="0" customWidth="1"/>
    <col min="5" max="5" width="16.57421875" style="0" customWidth="1"/>
  </cols>
  <sheetData>
    <row r="1" spans="2:5" ht="15.75">
      <c r="B1" s="335" t="s">
        <v>284</v>
      </c>
      <c r="C1" s="335"/>
      <c r="D1" s="335"/>
      <c r="E1" s="335"/>
    </row>
    <row r="2" spans="2:5" ht="15.75">
      <c r="B2" s="335" t="s">
        <v>0</v>
      </c>
      <c r="C2" s="335"/>
      <c r="D2" s="335"/>
      <c r="E2" s="335"/>
    </row>
    <row r="3" spans="2:5" ht="15.75">
      <c r="B3" s="335" t="s">
        <v>1</v>
      </c>
      <c r="C3" s="335"/>
      <c r="D3" s="335"/>
      <c r="E3" s="335"/>
    </row>
    <row r="4" spans="2:5" ht="15.75">
      <c r="B4" s="335" t="s">
        <v>2</v>
      </c>
      <c r="C4" s="335"/>
      <c r="D4" s="335"/>
      <c r="E4" s="335"/>
    </row>
    <row r="5" spans="2:5" ht="15.75">
      <c r="B5" s="335" t="s">
        <v>1013</v>
      </c>
      <c r="C5" s="335"/>
      <c r="D5" s="335"/>
      <c r="E5" s="335"/>
    </row>
    <row r="6" spans="2:5" ht="15.75">
      <c r="B6" s="335" t="s">
        <v>115</v>
      </c>
      <c r="C6" s="335"/>
      <c r="D6" s="335"/>
      <c r="E6" s="335"/>
    </row>
    <row r="7" spans="2:5" ht="15.75">
      <c r="B7" s="335" t="s">
        <v>0</v>
      </c>
      <c r="C7" s="335"/>
      <c r="D7" s="335"/>
      <c r="E7" s="335"/>
    </row>
    <row r="8" spans="2:5" ht="15.75">
      <c r="B8" s="335" t="s">
        <v>1</v>
      </c>
      <c r="C8" s="335"/>
      <c r="D8" s="335"/>
      <c r="E8" s="335"/>
    </row>
    <row r="9" spans="2:5" ht="15.75">
      <c r="B9" s="335" t="s">
        <v>2</v>
      </c>
      <c r="C9" s="335"/>
      <c r="D9" s="335"/>
      <c r="E9" s="335"/>
    </row>
    <row r="10" spans="1:5" ht="18.75">
      <c r="A10" s="2"/>
      <c r="B10" s="335" t="s">
        <v>810</v>
      </c>
      <c r="C10" s="335"/>
      <c r="D10" s="335"/>
      <c r="E10" s="335"/>
    </row>
    <row r="11" spans="1:2" ht="9" customHeight="1">
      <c r="A11" s="2"/>
      <c r="B11" s="35"/>
    </row>
    <row r="12" spans="1:5" ht="15" customHeight="1">
      <c r="A12" s="341" t="s">
        <v>21</v>
      </c>
      <c r="B12" s="341"/>
      <c r="C12" s="341"/>
      <c r="D12" s="341"/>
      <c r="E12" s="341"/>
    </row>
    <row r="13" spans="1:5" ht="31.5" customHeight="1">
      <c r="A13" s="341" t="s">
        <v>692</v>
      </c>
      <c r="B13" s="341"/>
      <c r="C13" s="341"/>
      <c r="D13" s="341"/>
      <c r="E13" s="341"/>
    </row>
    <row r="14" spans="1:5" ht="17.25" customHeight="1">
      <c r="A14" s="383" t="s">
        <v>294</v>
      </c>
      <c r="B14" s="383"/>
      <c r="C14" s="383"/>
      <c r="D14" s="383"/>
      <c r="E14" s="383"/>
    </row>
    <row r="15" spans="1:5" ht="54" customHeight="1">
      <c r="A15" s="13"/>
      <c r="B15" s="9" t="s">
        <v>3</v>
      </c>
      <c r="C15" s="129" t="s">
        <v>672</v>
      </c>
      <c r="D15" s="182" t="s">
        <v>823</v>
      </c>
      <c r="E15" s="182" t="s">
        <v>672</v>
      </c>
    </row>
    <row r="16" spans="1:5" ht="15">
      <c r="A16" s="12" t="s">
        <v>40</v>
      </c>
      <c r="B16" s="8" t="s">
        <v>22</v>
      </c>
      <c r="C16" s="73">
        <f>C17+C18+C20+C21+C22+C23+C24</f>
        <v>32252282.57</v>
      </c>
      <c r="D16" s="187">
        <f>D17+D18+D20+D21+D22+D23+D24</f>
        <v>126104.59</v>
      </c>
      <c r="E16" s="187">
        <f>E17+E18+E20+E21+E22+E23+E24</f>
        <v>32378387.16</v>
      </c>
    </row>
    <row r="17" spans="1:5" s="4" customFormat="1" ht="27.75" customHeight="1">
      <c r="A17" s="11" t="s">
        <v>75</v>
      </c>
      <c r="B17" s="15" t="s">
        <v>76</v>
      </c>
      <c r="C17" s="79">
        <v>2497804</v>
      </c>
      <c r="D17" s="79"/>
      <c r="E17" s="79">
        <f>C17+D17</f>
        <v>2497804</v>
      </c>
    </row>
    <row r="18" spans="1:5" ht="27" customHeight="1">
      <c r="A18" s="382" t="s">
        <v>41</v>
      </c>
      <c r="B18" s="376" t="s">
        <v>170</v>
      </c>
      <c r="C18" s="79">
        <v>778163</v>
      </c>
      <c r="D18" s="79"/>
      <c r="E18" s="79">
        <f aca="true" t="shared" si="0" ref="E18:E24">C18+D18</f>
        <v>778163</v>
      </c>
    </row>
    <row r="19" spans="1:5" ht="20.25" customHeight="1" hidden="1">
      <c r="A19" s="382"/>
      <c r="B19" s="376"/>
      <c r="C19" s="78"/>
      <c r="D19" s="79"/>
      <c r="E19" s="79">
        <f t="shared" si="0"/>
        <v>0</v>
      </c>
    </row>
    <row r="20" spans="1:5" ht="38.25">
      <c r="A20" s="23" t="s">
        <v>42</v>
      </c>
      <c r="B20" s="20" t="s">
        <v>171</v>
      </c>
      <c r="C20" s="80">
        <v>19792922.48</v>
      </c>
      <c r="D20" s="79"/>
      <c r="E20" s="79">
        <f t="shared" si="0"/>
        <v>19792922.48</v>
      </c>
    </row>
    <row r="21" spans="1:5" ht="15">
      <c r="A21" s="11" t="s">
        <v>73</v>
      </c>
      <c r="B21" s="10" t="s">
        <v>74</v>
      </c>
      <c r="C21" s="78">
        <v>11045.41</v>
      </c>
      <c r="D21" s="79">
        <v>-11045.41</v>
      </c>
      <c r="E21" s="79">
        <f t="shared" si="0"/>
        <v>0</v>
      </c>
    </row>
    <row r="22" spans="1:5" ht="38.25">
      <c r="A22" s="11" t="s">
        <v>43</v>
      </c>
      <c r="B22" s="15" t="s">
        <v>23</v>
      </c>
      <c r="C22" s="79">
        <v>4707308</v>
      </c>
      <c r="D22" s="79"/>
      <c r="E22" s="79">
        <f t="shared" si="0"/>
        <v>4707308</v>
      </c>
    </row>
    <row r="23" spans="1:5" ht="15">
      <c r="A23" s="11" t="s">
        <v>44</v>
      </c>
      <c r="B23" s="10" t="s">
        <v>24</v>
      </c>
      <c r="C23" s="75">
        <v>190197.68</v>
      </c>
      <c r="D23" s="79"/>
      <c r="E23" s="79">
        <f t="shared" si="0"/>
        <v>190197.68</v>
      </c>
    </row>
    <row r="24" spans="1:5" ht="15">
      <c r="A24" s="11" t="s">
        <v>45</v>
      </c>
      <c r="B24" s="10" t="s">
        <v>25</v>
      </c>
      <c r="C24" s="78">
        <v>4274842</v>
      </c>
      <c r="D24" s="79">
        <v>137150</v>
      </c>
      <c r="E24" s="79">
        <f t="shared" si="0"/>
        <v>4411992</v>
      </c>
    </row>
    <row r="25" spans="1:5" ht="27.75" customHeight="1">
      <c r="A25" s="380" t="s">
        <v>46</v>
      </c>
      <c r="B25" s="381" t="s">
        <v>26</v>
      </c>
      <c r="C25" s="377">
        <f>C27</f>
        <v>9633192.13</v>
      </c>
      <c r="D25" s="377">
        <f>D27</f>
        <v>192200</v>
      </c>
      <c r="E25" s="377">
        <f>E27</f>
        <v>9825392.13</v>
      </c>
    </row>
    <row r="26" spans="1:5" ht="2.25" customHeight="1" hidden="1">
      <c r="A26" s="380"/>
      <c r="B26" s="381"/>
      <c r="C26" s="377"/>
      <c r="D26" s="377"/>
      <c r="E26" s="377"/>
    </row>
    <row r="27" spans="1:5" ht="15">
      <c r="A27" s="378" t="s">
        <v>744</v>
      </c>
      <c r="B27" s="376" t="s">
        <v>745</v>
      </c>
      <c r="C27" s="327">
        <v>9633192.13</v>
      </c>
      <c r="D27" s="327">
        <v>192200</v>
      </c>
      <c r="E27" s="327">
        <f>C27+D27</f>
        <v>9825392.13</v>
      </c>
    </row>
    <row r="28" spans="1:5" ht="15">
      <c r="A28" s="379"/>
      <c r="B28" s="376"/>
      <c r="C28" s="328"/>
      <c r="D28" s="328"/>
      <c r="E28" s="328"/>
    </row>
    <row r="29" spans="1:5" ht="14.25" customHeight="1">
      <c r="A29" s="12" t="s">
        <v>47</v>
      </c>
      <c r="B29" s="8" t="s">
        <v>27</v>
      </c>
      <c r="C29" s="73">
        <f>C30+C31+C32</f>
        <v>36896366.41</v>
      </c>
      <c r="D29" s="187">
        <f>D30+D31+D32</f>
        <v>0</v>
      </c>
      <c r="E29" s="187">
        <f>E30+E31+E32</f>
        <v>36896366.41</v>
      </c>
    </row>
    <row r="30" spans="1:5" ht="15">
      <c r="A30" s="11" t="s">
        <v>48</v>
      </c>
      <c r="B30" s="10" t="s">
        <v>28</v>
      </c>
      <c r="C30" s="78">
        <v>415137</v>
      </c>
      <c r="D30" s="79"/>
      <c r="E30" s="78">
        <f>C30+D30</f>
        <v>415137</v>
      </c>
    </row>
    <row r="31" spans="1:5" ht="15">
      <c r="A31" s="11" t="s">
        <v>49</v>
      </c>
      <c r="B31" s="10" t="s">
        <v>29</v>
      </c>
      <c r="C31" s="78">
        <v>34778229.41</v>
      </c>
      <c r="D31" s="79"/>
      <c r="E31" s="78">
        <f>C31+D31</f>
        <v>34778229.41</v>
      </c>
    </row>
    <row r="32" spans="1:5" ht="15">
      <c r="A32" s="11" t="s">
        <v>50</v>
      </c>
      <c r="B32" s="10" t="s">
        <v>30</v>
      </c>
      <c r="C32" s="78">
        <v>1703000</v>
      </c>
      <c r="D32" s="79"/>
      <c r="E32" s="78">
        <f>C32+D32</f>
        <v>1703000</v>
      </c>
    </row>
    <row r="33" spans="1:5" ht="15">
      <c r="A33" s="17" t="s">
        <v>173</v>
      </c>
      <c r="B33" s="14" t="s">
        <v>172</v>
      </c>
      <c r="C33" s="73">
        <f>C34+C35+C36</f>
        <v>51728904.300000004</v>
      </c>
      <c r="D33" s="187">
        <f>D34+D35+D36</f>
        <v>-1083530.9900000002</v>
      </c>
      <c r="E33" s="187">
        <f>E34+E35+E36</f>
        <v>50645373.31</v>
      </c>
    </row>
    <row r="34" spans="1:5" ht="15">
      <c r="A34" s="18" t="s">
        <v>168</v>
      </c>
      <c r="B34" s="15" t="s">
        <v>174</v>
      </c>
      <c r="C34" s="81">
        <v>2320100</v>
      </c>
      <c r="D34" s="79">
        <v>156239.62</v>
      </c>
      <c r="E34" s="81">
        <f>C34+D34</f>
        <v>2476339.62</v>
      </c>
    </row>
    <row r="35" spans="1:5" ht="15">
      <c r="A35" s="18" t="s">
        <v>167</v>
      </c>
      <c r="B35" s="15" t="s">
        <v>175</v>
      </c>
      <c r="C35" s="78">
        <v>47046289.6</v>
      </c>
      <c r="D35" s="79">
        <v>-1294770.61</v>
      </c>
      <c r="E35" s="81">
        <f>C35+D35</f>
        <v>45751518.99</v>
      </c>
    </row>
    <row r="36" spans="1:5" ht="15">
      <c r="A36" s="18" t="s">
        <v>169</v>
      </c>
      <c r="B36" s="15" t="s">
        <v>176</v>
      </c>
      <c r="C36" s="78">
        <v>2362514.7</v>
      </c>
      <c r="D36" s="79">
        <v>55000</v>
      </c>
      <c r="E36" s="81">
        <f>C36+D36</f>
        <v>2417514.7</v>
      </c>
    </row>
    <row r="37" spans="1:5" ht="15">
      <c r="A37" s="12" t="s">
        <v>51</v>
      </c>
      <c r="B37" s="7" t="s">
        <v>69</v>
      </c>
      <c r="C37" s="73">
        <f>C38+C39+C41+C42+C40</f>
        <v>165679415</v>
      </c>
      <c r="D37" s="187">
        <f>D38+D39+D41+D42+D40</f>
        <v>1920902.03</v>
      </c>
      <c r="E37" s="187">
        <f>E38+E39+E41+E42+E40</f>
        <v>167600317.03000003</v>
      </c>
    </row>
    <row r="38" spans="1:5" ht="15">
      <c r="A38" s="11" t="s">
        <v>52</v>
      </c>
      <c r="B38" s="6" t="s">
        <v>31</v>
      </c>
      <c r="C38" s="78">
        <v>22977482.78</v>
      </c>
      <c r="D38" s="79">
        <v>893573.39</v>
      </c>
      <c r="E38" s="78">
        <f>C38+D38</f>
        <v>23871056.17</v>
      </c>
    </row>
    <row r="39" spans="1:5" ht="15">
      <c r="A39" s="11" t="s">
        <v>53</v>
      </c>
      <c r="B39" s="6" t="s">
        <v>32</v>
      </c>
      <c r="C39" s="78">
        <v>119735839.35</v>
      </c>
      <c r="D39" s="79">
        <v>1268927.4</v>
      </c>
      <c r="E39" s="78">
        <f>C39+D39</f>
        <v>121004766.75</v>
      </c>
    </row>
    <row r="40" spans="1:5" ht="15">
      <c r="A40" s="22" t="s">
        <v>180</v>
      </c>
      <c r="B40" s="21" t="s">
        <v>181</v>
      </c>
      <c r="C40" s="78">
        <v>8356736.37</v>
      </c>
      <c r="D40" s="79">
        <v>-113605.26</v>
      </c>
      <c r="E40" s="78">
        <f>C40+D40</f>
        <v>8243131.11</v>
      </c>
    </row>
    <row r="41" spans="1:5" ht="15">
      <c r="A41" s="11" t="s">
        <v>54</v>
      </c>
      <c r="B41" s="6" t="s">
        <v>153</v>
      </c>
      <c r="C41" s="78">
        <v>1095160</v>
      </c>
      <c r="D41" s="79"/>
      <c r="E41" s="78">
        <f>C41+D41</f>
        <v>1095160</v>
      </c>
    </row>
    <row r="42" spans="1:5" ht="15">
      <c r="A42" s="11" t="s">
        <v>55</v>
      </c>
      <c r="B42" s="6" t="s">
        <v>33</v>
      </c>
      <c r="C42" s="78">
        <v>13514196.5</v>
      </c>
      <c r="D42" s="79">
        <v>-127993.5</v>
      </c>
      <c r="E42" s="78">
        <f>C42+D42</f>
        <v>13386203</v>
      </c>
    </row>
    <row r="43" spans="1:5" ht="15">
      <c r="A43" s="12" t="s">
        <v>56</v>
      </c>
      <c r="B43" s="7" t="s">
        <v>126</v>
      </c>
      <c r="C43" s="73">
        <f>C44+C45</f>
        <v>14006312.16</v>
      </c>
      <c r="D43" s="187">
        <f>D44+D45</f>
        <v>157399.6</v>
      </c>
      <c r="E43" s="187">
        <f>E44+E45</f>
        <v>14163711.76</v>
      </c>
    </row>
    <row r="44" spans="1:5" ht="15">
      <c r="A44" s="11" t="s">
        <v>57</v>
      </c>
      <c r="B44" s="6" t="s">
        <v>34</v>
      </c>
      <c r="C44" s="78">
        <v>11652133.16</v>
      </c>
      <c r="D44" s="79">
        <v>157399.6</v>
      </c>
      <c r="E44" s="78">
        <f>C44+D44</f>
        <v>11809532.76</v>
      </c>
    </row>
    <row r="45" spans="1:5" ht="15">
      <c r="A45" s="11" t="s">
        <v>124</v>
      </c>
      <c r="B45" s="6" t="s">
        <v>125</v>
      </c>
      <c r="C45" s="78">
        <v>2354179</v>
      </c>
      <c r="D45" s="79"/>
      <c r="E45" s="78">
        <f>C45+D45</f>
        <v>2354179</v>
      </c>
    </row>
    <row r="46" spans="1:5" ht="15">
      <c r="A46" s="12" t="s">
        <v>58</v>
      </c>
      <c r="B46" s="7" t="s">
        <v>35</v>
      </c>
      <c r="C46" s="73">
        <f>C47+C49+C48</f>
        <v>4336585.77</v>
      </c>
      <c r="D46" s="187">
        <f>D47+D49+D48</f>
        <v>-240090</v>
      </c>
      <c r="E46" s="187">
        <f>E47+E49+E48</f>
        <v>4096495.77</v>
      </c>
    </row>
    <row r="47" spans="1:5" ht="15">
      <c r="A47" s="11" t="s">
        <v>59</v>
      </c>
      <c r="B47" s="6" t="s">
        <v>36</v>
      </c>
      <c r="C47" s="78">
        <v>1516400</v>
      </c>
      <c r="D47" s="79">
        <v>10800</v>
      </c>
      <c r="E47" s="78">
        <f>C47+D47</f>
        <v>1527200</v>
      </c>
    </row>
    <row r="48" spans="1:5" ht="15">
      <c r="A48" s="11" t="s">
        <v>149</v>
      </c>
      <c r="B48" s="6" t="s">
        <v>150</v>
      </c>
      <c r="C48" s="78"/>
      <c r="D48" s="79"/>
      <c r="E48" s="78">
        <f>C48+D48</f>
        <v>0</v>
      </c>
    </row>
    <row r="49" spans="1:5" ht="15">
      <c r="A49" s="11" t="s">
        <v>60</v>
      </c>
      <c r="B49" s="6" t="s">
        <v>37</v>
      </c>
      <c r="C49" s="78">
        <v>2820185.77</v>
      </c>
      <c r="D49" s="79">
        <v>-250890</v>
      </c>
      <c r="E49" s="78">
        <f>C49+D49</f>
        <v>2569295.77</v>
      </c>
    </row>
    <row r="50" spans="1:5" ht="15">
      <c r="A50" s="12" t="s">
        <v>61</v>
      </c>
      <c r="B50" s="7" t="s">
        <v>38</v>
      </c>
      <c r="C50" s="82">
        <f>C51+C52</f>
        <v>1130000</v>
      </c>
      <c r="D50" s="196">
        <f>D51+D52</f>
        <v>24881.3</v>
      </c>
      <c r="E50" s="82">
        <f>E51+E52</f>
        <v>1154881.3</v>
      </c>
    </row>
    <row r="51" spans="1:5" ht="15">
      <c r="A51" s="64" t="s">
        <v>311</v>
      </c>
      <c r="B51" s="65" t="s">
        <v>313</v>
      </c>
      <c r="C51" s="78">
        <v>330000</v>
      </c>
      <c r="D51" s="79"/>
      <c r="E51" s="78">
        <f>C51+D51</f>
        <v>330000</v>
      </c>
    </row>
    <row r="52" spans="1:5" ht="15">
      <c r="A52" s="72" t="s">
        <v>368</v>
      </c>
      <c r="B52" s="66" t="s">
        <v>369</v>
      </c>
      <c r="C52" s="78">
        <v>800000</v>
      </c>
      <c r="D52" s="79">
        <v>24881.3</v>
      </c>
      <c r="E52" s="78">
        <f>C52+D52</f>
        <v>824881.3</v>
      </c>
    </row>
    <row r="53" spans="1:5" ht="21.75" customHeight="1">
      <c r="A53" s="12"/>
      <c r="B53" s="7" t="s">
        <v>39</v>
      </c>
      <c r="C53" s="242">
        <f>C16+C25+C29+C37+C43+C46+C50+C33</f>
        <v>315663058.34000003</v>
      </c>
      <c r="D53" s="242">
        <f>D16+D25+D29+D37+D43+D46+D50+D33</f>
        <v>1097866.5299999998</v>
      </c>
      <c r="E53" s="242">
        <f>E16+E25+E29+E37+E43+E46+E50+E33</f>
        <v>316760924.87</v>
      </c>
    </row>
    <row r="55" ht="15">
      <c r="B55" s="16"/>
    </row>
    <row r="56" ht="51.75" customHeight="1">
      <c r="B56" s="19"/>
    </row>
  </sheetData>
  <sheetProtection/>
  <mergeCells count="25">
    <mergeCell ref="B7:E7"/>
    <mergeCell ref="A25:A26"/>
    <mergeCell ref="B25:B26"/>
    <mergeCell ref="C25:C26"/>
    <mergeCell ref="A18:A19"/>
    <mergeCell ref="B9:E9"/>
    <mergeCell ref="B10:E10"/>
    <mergeCell ref="A14:E14"/>
    <mergeCell ref="A12:E12"/>
    <mergeCell ref="B1:E1"/>
    <mergeCell ref="B2:E2"/>
    <mergeCell ref="B3:E3"/>
    <mergeCell ref="B4:E4"/>
    <mergeCell ref="B5:E5"/>
    <mergeCell ref="B6:E6"/>
    <mergeCell ref="B27:B28"/>
    <mergeCell ref="E25:E26"/>
    <mergeCell ref="D25:D26"/>
    <mergeCell ref="B18:B19"/>
    <mergeCell ref="B8:E8"/>
    <mergeCell ref="A13:E13"/>
    <mergeCell ref="A27:A28"/>
    <mergeCell ref="C27:C28"/>
    <mergeCell ref="D27:D28"/>
    <mergeCell ref="E27:E28"/>
  </mergeCell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H257"/>
  <sheetViews>
    <sheetView view="pageBreakPreview" zoomScale="115" zoomScaleSheetLayoutView="115" zoomScalePageLayoutView="0" workbookViewId="0" topLeftCell="A240">
      <selection activeCell="G112" sqref="G112"/>
    </sheetView>
  </sheetViews>
  <sheetFormatPr defaultColWidth="9.140625" defaultRowHeight="15"/>
  <cols>
    <col min="1" max="1" width="60.28125" style="84" customWidth="1"/>
    <col min="2" max="2" width="4.00390625" style="84" customWidth="1"/>
    <col min="3" max="3" width="4.8515625" style="84" customWidth="1"/>
    <col min="4" max="4" width="10.421875" style="84" customWidth="1"/>
    <col min="5" max="5" width="4.28125" style="84" customWidth="1"/>
    <col min="6" max="6" width="14.7109375" style="84" customWidth="1"/>
    <col min="7" max="7" width="14.00390625" style="84" customWidth="1"/>
    <col min="8" max="8" width="15.28125" style="84" customWidth="1"/>
    <col min="9" max="16384" width="9.140625" style="84" customWidth="1"/>
  </cols>
  <sheetData>
    <row r="1" spans="4:8" ht="15.75">
      <c r="D1" s="360" t="s">
        <v>250</v>
      </c>
      <c r="E1" s="360"/>
      <c r="F1" s="360"/>
      <c r="G1" s="360"/>
      <c r="H1" s="360"/>
    </row>
    <row r="2" spans="4:8" ht="15.75">
      <c r="D2" s="360" t="s">
        <v>0</v>
      </c>
      <c r="E2" s="360"/>
      <c r="F2" s="360"/>
      <c r="G2" s="360"/>
      <c r="H2" s="360"/>
    </row>
    <row r="3" spans="4:8" ht="15.75">
      <c r="D3" s="360" t="s">
        <v>1</v>
      </c>
      <c r="E3" s="360"/>
      <c r="F3" s="360"/>
      <c r="G3" s="360"/>
      <c r="H3" s="360"/>
    </row>
    <row r="4" spans="4:8" ht="15.75">
      <c r="D4" s="360" t="s">
        <v>2</v>
      </c>
      <c r="E4" s="360"/>
      <c r="F4" s="360"/>
      <c r="G4" s="360"/>
      <c r="H4" s="360"/>
    </row>
    <row r="5" spans="3:8" ht="15.75">
      <c r="C5" s="360" t="s">
        <v>1013</v>
      </c>
      <c r="D5" s="360"/>
      <c r="E5" s="360"/>
      <c r="F5" s="360"/>
      <c r="G5" s="360"/>
      <c r="H5" s="360"/>
    </row>
    <row r="6" spans="4:8" ht="15.75" customHeight="1">
      <c r="D6" s="360" t="s">
        <v>152</v>
      </c>
      <c r="E6" s="360"/>
      <c r="F6" s="360"/>
      <c r="G6" s="360"/>
      <c r="H6" s="360"/>
    </row>
    <row r="7" spans="4:8" ht="15.75" customHeight="1">
      <c r="D7" s="360" t="s">
        <v>0</v>
      </c>
      <c r="E7" s="360"/>
      <c r="F7" s="360"/>
      <c r="G7" s="360"/>
      <c r="H7" s="360"/>
    </row>
    <row r="8" spans="4:8" ht="15.75" customHeight="1">
      <c r="D8" s="360" t="s">
        <v>1</v>
      </c>
      <c r="E8" s="360"/>
      <c r="F8" s="360"/>
      <c r="G8" s="360"/>
      <c r="H8" s="360"/>
    </row>
    <row r="9" spans="1:8" ht="16.5" customHeight="1">
      <c r="A9" s="167"/>
      <c r="D9" s="360" t="s">
        <v>2</v>
      </c>
      <c r="E9" s="360"/>
      <c r="F9" s="360"/>
      <c r="G9" s="360"/>
      <c r="H9" s="360"/>
    </row>
    <row r="10" spans="1:8" ht="17.25" customHeight="1">
      <c r="A10" s="167"/>
      <c r="C10" s="360" t="s">
        <v>810</v>
      </c>
      <c r="D10" s="360"/>
      <c r="E10" s="360"/>
      <c r="F10" s="360"/>
      <c r="G10" s="360"/>
      <c r="H10" s="360"/>
    </row>
    <row r="11" ht="18.75">
      <c r="A11" s="167"/>
    </row>
    <row r="12" spans="1:8" ht="15" customHeight="1">
      <c r="A12" s="384" t="s">
        <v>68</v>
      </c>
      <c r="B12" s="384"/>
      <c r="C12" s="384"/>
      <c r="D12" s="384"/>
      <c r="E12" s="384"/>
      <c r="F12" s="384"/>
      <c r="G12" s="384"/>
      <c r="H12" s="384"/>
    </row>
    <row r="13" spans="1:8" ht="15" customHeight="1">
      <c r="A13" s="384" t="s">
        <v>693</v>
      </c>
      <c r="B13" s="384"/>
      <c r="C13" s="384"/>
      <c r="D13" s="384"/>
      <c r="E13" s="384"/>
      <c r="F13" s="384"/>
      <c r="G13" s="384"/>
      <c r="H13" s="384"/>
    </row>
    <row r="14" ht="15.75">
      <c r="A14" s="168"/>
    </row>
    <row r="15" spans="1:8" ht="23.25" customHeight="1">
      <c r="A15" s="83"/>
      <c r="E15" s="391" t="s">
        <v>294</v>
      </c>
      <c r="F15" s="391"/>
      <c r="G15" s="391"/>
      <c r="H15" s="391"/>
    </row>
    <row r="16" spans="1:8" ht="63.75" customHeight="1">
      <c r="A16" s="389"/>
      <c r="B16" s="390" t="s">
        <v>71</v>
      </c>
      <c r="C16" s="390" t="s">
        <v>62</v>
      </c>
      <c r="D16" s="385" t="s">
        <v>10</v>
      </c>
      <c r="E16" s="385" t="s">
        <v>63</v>
      </c>
      <c r="F16" s="385" t="s">
        <v>694</v>
      </c>
      <c r="G16" s="386" t="s">
        <v>823</v>
      </c>
      <c r="H16" s="385" t="s">
        <v>694</v>
      </c>
    </row>
    <row r="17" spans="1:8" ht="33" customHeight="1">
      <c r="A17" s="389"/>
      <c r="B17" s="390"/>
      <c r="C17" s="390"/>
      <c r="D17" s="385"/>
      <c r="E17" s="385"/>
      <c r="F17" s="385"/>
      <c r="G17" s="387"/>
      <c r="H17" s="385"/>
    </row>
    <row r="18" spans="1:8" ht="35.25" customHeight="1">
      <c r="A18" s="389"/>
      <c r="B18" s="390"/>
      <c r="C18" s="390"/>
      <c r="D18" s="385"/>
      <c r="E18" s="385"/>
      <c r="F18" s="385"/>
      <c r="G18" s="388"/>
      <c r="H18" s="385"/>
    </row>
    <row r="19" spans="1:8" ht="15.75">
      <c r="A19" s="85" t="s">
        <v>64</v>
      </c>
      <c r="B19" s="44" t="s">
        <v>66</v>
      </c>
      <c r="C19" s="86"/>
      <c r="D19" s="87"/>
      <c r="E19" s="87"/>
      <c r="F19" s="74">
        <f>F20+F22+F23+F24+F25+F26+F27+F28+F29+F30+F31+F32+F33+F34+F35+F36+F37+F38+F39+F40+F43+F44+F45+F46+F47+F48+F49+F51+F52+F53+F54+F55+F56+F57+F58+F59+F60+F61+F62+F64+F65+F67+F68+F69+F70+F73+F71+F50+F66+F41+F72+F42+F21+F74+F63+F75</f>
        <v>84833102.46000001</v>
      </c>
      <c r="G19" s="74">
        <f>G20+G22+G23+G24+G25+G26+G27+G28+G29+G30+G31+G32+G33+G34+G35+G36+G37+G38+G39+G40+G43+G44+G45+G46+G47+G48+G49+G51+G52+G53+G54+G55+G56+G57+G58+G59+G60+G61+G62+G64+G65+G67+G68+G69+G70+G73+G71+G50+G66+G41+G72+G42+G21+G74+G63+G75</f>
        <v>-191135.40999999997</v>
      </c>
      <c r="H19" s="74">
        <f>H20+H22+H23+H24+H25+H26+H27+H28+H29+H30+H31+H32+H33+H34+H35+H36+H37+H38+H39+H40+H43+H44+H45+H46+H47+H48+H49+H51+H52+H53+H54+H55+H56+H57+H58+H59+H60+H61+H62+H64+H65+H67+H68+H69+H70+H73+H71+H50+H66+H41+H72+H42+H21+H74+H63+H75</f>
        <v>84641967.05000001</v>
      </c>
    </row>
    <row r="20" spans="1:8" ht="63.75">
      <c r="A20" s="37" t="s">
        <v>108</v>
      </c>
      <c r="B20" s="160" t="s">
        <v>66</v>
      </c>
      <c r="C20" s="160" t="s">
        <v>75</v>
      </c>
      <c r="D20" s="25">
        <v>4190000250</v>
      </c>
      <c r="E20" s="162">
        <v>100</v>
      </c>
      <c r="F20" s="75">
        <v>1586404</v>
      </c>
      <c r="G20" s="145"/>
      <c r="H20" s="75">
        <f>F20+G20</f>
        <v>1586404</v>
      </c>
    </row>
    <row r="21" spans="1:8" ht="63.75">
      <c r="A21" s="26" t="s">
        <v>965</v>
      </c>
      <c r="B21" s="285" t="s">
        <v>66</v>
      </c>
      <c r="C21" s="285" t="s">
        <v>75</v>
      </c>
      <c r="D21" s="287">
        <v>4290055490</v>
      </c>
      <c r="E21" s="286">
        <v>100</v>
      </c>
      <c r="F21" s="75">
        <v>911400</v>
      </c>
      <c r="G21" s="145"/>
      <c r="H21" s="75">
        <f aca="true" t="shared" si="0" ref="H21:H75">F21+G21</f>
        <v>911400</v>
      </c>
    </row>
    <row r="22" spans="1:8" ht="66.75" customHeight="1">
      <c r="A22" s="39" t="s">
        <v>666</v>
      </c>
      <c r="B22" s="160" t="s">
        <v>66</v>
      </c>
      <c r="C22" s="160" t="s">
        <v>42</v>
      </c>
      <c r="D22" s="160" t="s">
        <v>662</v>
      </c>
      <c r="E22" s="162">
        <v>100</v>
      </c>
      <c r="F22" s="75">
        <v>426644.12</v>
      </c>
      <c r="G22" s="145">
        <v>8049.27</v>
      </c>
      <c r="H22" s="75">
        <f t="shared" si="0"/>
        <v>434693.39</v>
      </c>
    </row>
    <row r="23" spans="1:8" ht="51.75" customHeight="1">
      <c r="A23" s="39" t="s">
        <v>667</v>
      </c>
      <c r="B23" s="160" t="s">
        <v>66</v>
      </c>
      <c r="C23" s="160" t="s">
        <v>42</v>
      </c>
      <c r="D23" s="160" t="s">
        <v>662</v>
      </c>
      <c r="E23" s="162">
        <v>200</v>
      </c>
      <c r="F23" s="75">
        <v>38349.56</v>
      </c>
      <c r="G23" s="145">
        <v>-8049.27</v>
      </c>
      <c r="H23" s="75">
        <f t="shared" si="0"/>
        <v>30300.289999999997</v>
      </c>
    </row>
    <row r="24" spans="1:8" ht="54.75" customHeight="1">
      <c r="A24" s="26" t="s">
        <v>109</v>
      </c>
      <c r="B24" s="160" t="s">
        <v>66</v>
      </c>
      <c r="C24" s="160" t="s">
        <v>42</v>
      </c>
      <c r="D24" s="25">
        <v>4190000280</v>
      </c>
      <c r="E24" s="162">
        <v>100</v>
      </c>
      <c r="F24" s="75">
        <v>18365413</v>
      </c>
      <c r="G24" s="145"/>
      <c r="H24" s="75">
        <f t="shared" si="0"/>
        <v>18365413</v>
      </c>
    </row>
    <row r="25" spans="1:8" ht="38.25">
      <c r="A25" s="26" t="s">
        <v>139</v>
      </c>
      <c r="B25" s="160" t="s">
        <v>66</v>
      </c>
      <c r="C25" s="160" t="s">
        <v>42</v>
      </c>
      <c r="D25" s="25">
        <v>4190000280</v>
      </c>
      <c r="E25" s="162">
        <v>200</v>
      </c>
      <c r="F25" s="75">
        <v>956615.8</v>
      </c>
      <c r="G25" s="145"/>
      <c r="H25" s="75">
        <f t="shared" si="0"/>
        <v>956615.8</v>
      </c>
    </row>
    <row r="26" spans="1:8" ht="28.5" customHeight="1">
      <c r="A26" s="26" t="s">
        <v>110</v>
      </c>
      <c r="B26" s="160" t="s">
        <v>66</v>
      </c>
      <c r="C26" s="160" t="s">
        <v>42</v>
      </c>
      <c r="D26" s="25">
        <v>4190000280</v>
      </c>
      <c r="E26" s="162">
        <v>800</v>
      </c>
      <c r="F26" s="75">
        <v>5900</v>
      </c>
      <c r="G26" s="145"/>
      <c r="H26" s="75">
        <f t="shared" si="0"/>
        <v>5900</v>
      </c>
    </row>
    <row r="27" spans="1:8" ht="54.75" customHeight="1">
      <c r="A27" s="39" t="s">
        <v>963</v>
      </c>
      <c r="B27" s="160" t="s">
        <v>66</v>
      </c>
      <c r="C27" s="160" t="s">
        <v>73</v>
      </c>
      <c r="D27" s="25">
        <v>4490051200</v>
      </c>
      <c r="E27" s="40">
        <v>200</v>
      </c>
      <c r="F27" s="75">
        <v>11045.41</v>
      </c>
      <c r="G27" s="145">
        <v>-11045.41</v>
      </c>
      <c r="H27" s="75">
        <f t="shared" si="0"/>
        <v>0</v>
      </c>
    </row>
    <row r="28" spans="1:8" ht="38.25" customHeight="1">
      <c r="A28" s="39" t="s">
        <v>475</v>
      </c>
      <c r="B28" s="160" t="s">
        <v>66</v>
      </c>
      <c r="C28" s="160" t="s">
        <v>45</v>
      </c>
      <c r="D28" s="160" t="s">
        <v>650</v>
      </c>
      <c r="E28" s="40">
        <v>200</v>
      </c>
      <c r="F28" s="75">
        <v>100000</v>
      </c>
      <c r="G28" s="145"/>
      <c r="H28" s="75">
        <f t="shared" si="0"/>
        <v>100000</v>
      </c>
    </row>
    <row r="29" spans="1:8" ht="38.25" customHeight="1">
      <c r="A29" s="26" t="s">
        <v>489</v>
      </c>
      <c r="B29" s="160" t="s">
        <v>66</v>
      </c>
      <c r="C29" s="160" t="s">
        <v>45</v>
      </c>
      <c r="D29" s="146" t="s">
        <v>652</v>
      </c>
      <c r="E29" s="162">
        <v>200</v>
      </c>
      <c r="F29" s="75">
        <v>400000</v>
      </c>
      <c r="G29" s="145"/>
      <c r="H29" s="75">
        <f t="shared" si="0"/>
        <v>400000</v>
      </c>
    </row>
    <row r="30" spans="1:8" ht="39">
      <c r="A30" s="59" t="s">
        <v>490</v>
      </c>
      <c r="B30" s="160" t="s">
        <v>66</v>
      </c>
      <c r="C30" s="160" t="s">
        <v>45</v>
      </c>
      <c r="D30" s="160" t="s">
        <v>653</v>
      </c>
      <c r="E30" s="162">
        <v>200</v>
      </c>
      <c r="F30" s="75">
        <v>50000</v>
      </c>
      <c r="G30" s="145"/>
      <c r="H30" s="75">
        <f t="shared" si="0"/>
        <v>50000</v>
      </c>
    </row>
    <row r="31" spans="1:8" ht="25.5" customHeight="1">
      <c r="A31" s="39" t="s">
        <v>491</v>
      </c>
      <c r="B31" s="160" t="s">
        <v>66</v>
      </c>
      <c r="C31" s="160" t="s">
        <v>45</v>
      </c>
      <c r="D31" s="146" t="s">
        <v>815</v>
      </c>
      <c r="E31" s="162">
        <v>200</v>
      </c>
      <c r="F31" s="75">
        <v>1200000</v>
      </c>
      <c r="G31" s="145"/>
      <c r="H31" s="75">
        <f t="shared" si="0"/>
        <v>1200000</v>
      </c>
    </row>
    <row r="32" spans="1:8" ht="27.75" customHeight="1">
      <c r="A32" s="46" t="s">
        <v>498</v>
      </c>
      <c r="B32" s="160" t="s">
        <v>66</v>
      </c>
      <c r="C32" s="160" t="s">
        <v>45</v>
      </c>
      <c r="D32" s="146" t="s">
        <v>657</v>
      </c>
      <c r="E32" s="162">
        <v>200</v>
      </c>
      <c r="F32" s="75">
        <v>40000</v>
      </c>
      <c r="G32" s="145"/>
      <c r="H32" s="75">
        <f t="shared" si="0"/>
        <v>40000</v>
      </c>
    </row>
    <row r="33" spans="1:8" ht="26.25" customHeight="1">
      <c r="A33" s="46" t="s">
        <v>502</v>
      </c>
      <c r="B33" s="160" t="s">
        <v>66</v>
      </c>
      <c r="C33" s="160" t="s">
        <v>45</v>
      </c>
      <c r="D33" s="146" t="s">
        <v>742</v>
      </c>
      <c r="E33" s="162">
        <v>200</v>
      </c>
      <c r="F33" s="75">
        <v>10000</v>
      </c>
      <c r="G33" s="145"/>
      <c r="H33" s="75">
        <f t="shared" si="0"/>
        <v>10000</v>
      </c>
    </row>
    <row r="34" spans="1:8" ht="39.75" customHeight="1">
      <c r="A34" s="39" t="s">
        <v>510</v>
      </c>
      <c r="B34" s="160" t="s">
        <v>66</v>
      </c>
      <c r="C34" s="160" t="s">
        <v>45</v>
      </c>
      <c r="D34" s="146" t="s">
        <v>658</v>
      </c>
      <c r="E34" s="162">
        <v>200</v>
      </c>
      <c r="F34" s="75">
        <v>599000</v>
      </c>
      <c r="G34" s="145"/>
      <c r="H34" s="75">
        <f t="shared" si="0"/>
        <v>599000</v>
      </c>
    </row>
    <row r="35" spans="1:8" ht="51">
      <c r="A35" s="46" t="s">
        <v>511</v>
      </c>
      <c r="B35" s="160" t="s">
        <v>66</v>
      </c>
      <c r="C35" s="160" t="s">
        <v>45</v>
      </c>
      <c r="D35" s="146" t="s">
        <v>817</v>
      </c>
      <c r="E35" s="162">
        <v>200</v>
      </c>
      <c r="F35" s="75">
        <v>100000</v>
      </c>
      <c r="G35" s="145"/>
      <c r="H35" s="75">
        <f t="shared" si="0"/>
        <v>100000</v>
      </c>
    </row>
    <row r="36" spans="1:8" ht="51.75">
      <c r="A36" s="39" t="s">
        <v>515</v>
      </c>
      <c r="B36" s="160" t="s">
        <v>66</v>
      </c>
      <c r="C36" s="160" t="s">
        <v>45</v>
      </c>
      <c r="D36" s="146" t="s">
        <v>659</v>
      </c>
      <c r="E36" s="162">
        <v>200</v>
      </c>
      <c r="F36" s="75">
        <v>50000</v>
      </c>
      <c r="G36" s="145"/>
      <c r="H36" s="75">
        <f t="shared" si="0"/>
        <v>50000</v>
      </c>
    </row>
    <row r="37" spans="1:8" ht="40.5" customHeight="1">
      <c r="A37" s="39" t="s">
        <v>137</v>
      </c>
      <c r="B37" s="160" t="s">
        <v>66</v>
      </c>
      <c r="C37" s="160" t="s">
        <v>45</v>
      </c>
      <c r="D37" s="160" t="s">
        <v>660</v>
      </c>
      <c r="E37" s="162">
        <v>200</v>
      </c>
      <c r="F37" s="75">
        <v>120000</v>
      </c>
      <c r="G37" s="145"/>
      <c r="H37" s="75">
        <f t="shared" si="0"/>
        <v>120000</v>
      </c>
    </row>
    <row r="38" spans="1:8" ht="41.25" customHeight="1">
      <c r="A38" s="26" t="s">
        <v>144</v>
      </c>
      <c r="B38" s="160" t="s">
        <v>66</v>
      </c>
      <c r="C38" s="160" t="s">
        <v>45</v>
      </c>
      <c r="D38" s="25">
        <v>4390080350</v>
      </c>
      <c r="E38" s="162">
        <v>200</v>
      </c>
      <c r="F38" s="75">
        <v>6189</v>
      </c>
      <c r="G38" s="145"/>
      <c r="H38" s="75">
        <f t="shared" si="0"/>
        <v>6189</v>
      </c>
    </row>
    <row r="39" spans="1:8" ht="25.5">
      <c r="A39" s="26" t="s">
        <v>147</v>
      </c>
      <c r="B39" s="160" t="s">
        <v>66</v>
      </c>
      <c r="C39" s="160" t="s">
        <v>45</v>
      </c>
      <c r="D39" s="25">
        <v>4290020120</v>
      </c>
      <c r="E39" s="162">
        <v>800</v>
      </c>
      <c r="F39" s="75">
        <v>50000</v>
      </c>
      <c r="G39" s="145"/>
      <c r="H39" s="75">
        <f t="shared" si="0"/>
        <v>50000</v>
      </c>
    </row>
    <row r="40" spans="1:8" ht="54" customHeight="1">
      <c r="A40" s="26" t="s">
        <v>142</v>
      </c>
      <c r="B40" s="160" t="s">
        <v>66</v>
      </c>
      <c r="C40" s="160" t="s">
        <v>45</v>
      </c>
      <c r="D40" s="25">
        <v>4290020140</v>
      </c>
      <c r="E40" s="162">
        <v>200</v>
      </c>
      <c r="F40" s="75">
        <v>84000</v>
      </c>
      <c r="G40" s="145"/>
      <c r="H40" s="75">
        <f t="shared" si="0"/>
        <v>84000</v>
      </c>
    </row>
    <row r="41" spans="1:8" ht="41.25" customHeight="1">
      <c r="A41" s="37" t="s">
        <v>917</v>
      </c>
      <c r="B41" s="250" t="s">
        <v>66</v>
      </c>
      <c r="C41" s="250" t="s">
        <v>45</v>
      </c>
      <c r="D41" s="252">
        <v>4290007040</v>
      </c>
      <c r="E41" s="251">
        <v>300</v>
      </c>
      <c r="F41" s="75">
        <v>0</v>
      </c>
      <c r="G41" s="145"/>
      <c r="H41" s="75">
        <f t="shared" si="0"/>
        <v>0</v>
      </c>
    </row>
    <row r="42" spans="1:8" ht="70.5" customHeight="1">
      <c r="A42" s="37" t="s">
        <v>934</v>
      </c>
      <c r="B42" s="259" t="s">
        <v>66</v>
      </c>
      <c r="C42" s="259" t="s">
        <v>45</v>
      </c>
      <c r="D42" s="261">
        <v>4290007030</v>
      </c>
      <c r="E42" s="260">
        <v>300</v>
      </c>
      <c r="F42" s="145">
        <v>15000</v>
      </c>
      <c r="G42" s="145"/>
      <c r="H42" s="75">
        <f t="shared" si="0"/>
        <v>15000</v>
      </c>
    </row>
    <row r="43" spans="1:8" ht="21" customHeight="1">
      <c r="A43" s="26" t="s">
        <v>816</v>
      </c>
      <c r="B43" s="175" t="s">
        <v>66</v>
      </c>
      <c r="C43" s="175" t="s">
        <v>45</v>
      </c>
      <c r="D43" s="25">
        <v>4290000460</v>
      </c>
      <c r="E43" s="176">
        <v>800</v>
      </c>
      <c r="F43" s="75">
        <v>146303</v>
      </c>
      <c r="G43" s="145"/>
      <c r="H43" s="75">
        <f t="shared" si="0"/>
        <v>146303</v>
      </c>
    </row>
    <row r="44" spans="1:8" ht="53.25" customHeight="1">
      <c r="A44" s="26" t="s">
        <v>968</v>
      </c>
      <c r="B44" s="160" t="s">
        <v>66</v>
      </c>
      <c r="C44" s="160" t="s">
        <v>744</v>
      </c>
      <c r="D44" s="25">
        <v>4290020150</v>
      </c>
      <c r="E44" s="162">
        <v>200</v>
      </c>
      <c r="F44" s="75">
        <v>0</v>
      </c>
      <c r="G44" s="145"/>
      <c r="H44" s="75">
        <f t="shared" si="0"/>
        <v>0</v>
      </c>
    </row>
    <row r="45" spans="1:8" ht="63.75">
      <c r="A45" s="45" t="s">
        <v>743</v>
      </c>
      <c r="B45" s="160" t="s">
        <v>66</v>
      </c>
      <c r="C45" s="160" t="s">
        <v>48</v>
      </c>
      <c r="D45" s="25">
        <v>4390080370</v>
      </c>
      <c r="E45" s="162">
        <v>200</v>
      </c>
      <c r="F45" s="75">
        <v>187000</v>
      </c>
      <c r="G45" s="145"/>
      <c r="H45" s="75">
        <f t="shared" si="0"/>
        <v>187000</v>
      </c>
    </row>
    <row r="46" spans="1:8" ht="90" customHeight="1">
      <c r="A46" s="45" t="s">
        <v>370</v>
      </c>
      <c r="B46" s="160" t="s">
        <v>66</v>
      </c>
      <c r="C46" s="160" t="s">
        <v>48</v>
      </c>
      <c r="D46" s="25">
        <v>4390082400</v>
      </c>
      <c r="E46" s="162">
        <v>200</v>
      </c>
      <c r="F46" s="75">
        <v>228137</v>
      </c>
      <c r="G46" s="145"/>
      <c r="H46" s="75">
        <f t="shared" si="0"/>
        <v>228137</v>
      </c>
    </row>
    <row r="47" spans="1:8" ht="54" customHeight="1">
      <c r="A47" s="24" t="s">
        <v>434</v>
      </c>
      <c r="B47" s="160" t="s">
        <v>66</v>
      </c>
      <c r="C47" s="160" t="s">
        <v>49</v>
      </c>
      <c r="D47" s="160" t="s">
        <v>601</v>
      </c>
      <c r="E47" s="162">
        <v>200</v>
      </c>
      <c r="F47" s="75">
        <v>905115.45</v>
      </c>
      <c r="G47" s="145"/>
      <c r="H47" s="75">
        <f t="shared" si="0"/>
        <v>905115.45</v>
      </c>
    </row>
    <row r="48" spans="1:8" ht="66.75" customHeight="1">
      <c r="A48" s="24" t="s">
        <v>438</v>
      </c>
      <c r="B48" s="160" t="s">
        <v>66</v>
      </c>
      <c r="C48" s="160" t="s">
        <v>49</v>
      </c>
      <c r="D48" s="160" t="s">
        <v>602</v>
      </c>
      <c r="E48" s="162">
        <v>200</v>
      </c>
      <c r="F48" s="75">
        <v>294095.6</v>
      </c>
      <c r="G48" s="145"/>
      <c r="H48" s="75">
        <f t="shared" si="0"/>
        <v>294095.6</v>
      </c>
    </row>
    <row r="49" spans="1:8" ht="67.5" customHeight="1">
      <c r="A49" s="39" t="s">
        <v>668</v>
      </c>
      <c r="B49" s="160" t="s">
        <v>66</v>
      </c>
      <c r="C49" s="160" t="s">
        <v>49</v>
      </c>
      <c r="D49" s="160" t="s">
        <v>603</v>
      </c>
      <c r="E49" s="162">
        <v>200</v>
      </c>
      <c r="F49" s="75">
        <v>5579586.36</v>
      </c>
      <c r="G49" s="145"/>
      <c r="H49" s="75">
        <f t="shared" si="0"/>
        <v>5579586.36</v>
      </c>
    </row>
    <row r="50" spans="1:8" ht="47.25" customHeight="1">
      <c r="A50" s="231" t="s">
        <v>894</v>
      </c>
      <c r="B50" s="227" t="s">
        <v>66</v>
      </c>
      <c r="C50" s="227" t="s">
        <v>49</v>
      </c>
      <c r="D50" s="227" t="s">
        <v>893</v>
      </c>
      <c r="E50" s="228">
        <v>200</v>
      </c>
      <c r="F50" s="75">
        <v>20590044</v>
      </c>
      <c r="G50" s="145"/>
      <c r="H50" s="75">
        <f t="shared" si="0"/>
        <v>20590044</v>
      </c>
    </row>
    <row r="51" spans="1:8" ht="90">
      <c r="A51" s="39" t="s">
        <v>626</v>
      </c>
      <c r="B51" s="160" t="s">
        <v>66</v>
      </c>
      <c r="C51" s="160" t="s">
        <v>49</v>
      </c>
      <c r="D51" s="160" t="s">
        <v>641</v>
      </c>
      <c r="E51" s="162">
        <v>200</v>
      </c>
      <c r="F51" s="75">
        <v>0</v>
      </c>
      <c r="G51" s="145"/>
      <c r="H51" s="75">
        <f t="shared" si="0"/>
        <v>0</v>
      </c>
    </row>
    <row r="52" spans="1:8" ht="28.5" customHeight="1">
      <c r="A52" s="26" t="s">
        <v>812</v>
      </c>
      <c r="B52" s="160" t="s">
        <v>66</v>
      </c>
      <c r="C52" s="160" t="s">
        <v>49</v>
      </c>
      <c r="D52" s="160" t="s">
        <v>746</v>
      </c>
      <c r="E52" s="162">
        <v>200</v>
      </c>
      <c r="F52" s="75">
        <v>0</v>
      </c>
      <c r="G52" s="145"/>
      <c r="H52" s="75">
        <f t="shared" si="0"/>
        <v>0</v>
      </c>
    </row>
    <row r="53" spans="1:8" ht="52.5" customHeight="1">
      <c r="A53" s="47" t="s">
        <v>765</v>
      </c>
      <c r="B53" s="160" t="s">
        <v>66</v>
      </c>
      <c r="C53" s="160" t="s">
        <v>50</v>
      </c>
      <c r="D53" s="162">
        <v>2410120200</v>
      </c>
      <c r="E53" s="162">
        <v>800</v>
      </c>
      <c r="F53" s="75">
        <v>30000</v>
      </c>
      <c r="G53" s="145"/>
      <c r="H53" s="75">
        <f t="shared" si="0"/>
        <v>30000</v>
      </c>
    </row>
    <row r="54" spans="1:8" ht="30" customHeight="1">
      <c r="A54" s="26" t="s">
        <v>700</v>
      </c>
      <c r="B54" s="160" t="s">
        <v>66</v>
      </c>
      <c r="C54" s="160" t="s">
        <v>50</v>
      </c>
      <c r="D54" s="160" t="s">
        <v>651</v>
      </c>
      <c r="E54" s="162">
        <v>200</v>
      </c>
      <c r="F54" s="75">
        <v>550000</v>
      </c>
      <c r="G54" s="145"/>
      <c r="H54" s="75">
        <f t="shared" si="0"/>
        <v>550000</v>
      </c>
    </row>
    <row r="55" spans="1:8" ht="26.25" customHeight="1">
      <c r="A55" s="26" t="s">
        <v>604</v>
      </c>
      <c r="B55" s="160" t="s">
        <v>66</v>
      </c>
      <c r="C55" s="160" t="s">
        <v>50</v>
      </c>
      <c r="D55" s="146" t="s">
        <v>701</v>
      </c>
      <c r="E55" s="162">
        <v>200</v>
      </c>
      <c r="F55" s="75">
        <v>0</v>
      </c>
      <c r="G55" s="145"/>
      <c r="H55" s="75">
        <f t="shared" si="0"/>
        <v>0</v>
      </c>
    </row>
    <row r="56" spans="1:8" ht="39">
      <c r="A56" s="39" t="s">
        <v>613</v>
      </c>
      <c r="B56" s="160" t="s">
        <v>66</v>
      </c>
      <c r="C56" s="160" t="s">
        <v>50</v>
      </c>
      <c r="D56" s="162">
        <v>3120120850</v>
      </c>
      <c r="E56" s="162">
        <v>200</v>
      </c>
      <c r="F56" s="75">
        <v>188000</v>
      </c>
      <c r="G56" s="145"/>
      <c r="H56" s="75">
        <f t="shared" si="0"/>
        <v>188000</v>
      </c>
    </row>
    <row r="57" spans="1:8" ht="42" customHeight="1">
      <c r="A57" s="39" t="s">
        <v>614</v>
      </c>
      <c r="B57" s="160" t="s">
        <v>66</v>
      </c>
      <c r="C57" s="160" t="s">
        <v>50</v>
      </c>
      <c r="D57" s="162">
        <v>3120120860</v>
      </c>
      <c r="E57" s="162">
        <v>200</v>
      </c>
      <c r="F57" s="75">
        <v>250000</v>
      </c>
      <c r="G57" s="145"/>
      <c r="H57" s="75">
        <f t="shared" si="0"/>
        <v>250000</v>
      </c>
    </row>
    <row r="58" spans="1:8" ht="51.75">
      <c r="A58" s="144" t="s">
        <v>615</v>
      </c>
      <c r="B58" s="159" t="s">
        <v>66</v>
      </c>
      <c r="C58" s="159" t="s">
        <v>50</v>
      </c>
      <c r="D58" s="140" t="s">
        <v>656</v>
      </c>
      <c r="E58" s="161">
        <v>200</v>
      </c>
      <c r="F58" s="164">
        <v>75000</v>
      </c>
      <c r="G58" s="145"/>
      <c r="H58" s="75">
        <f t="shared" si="0"/>
        <v>75000</v>
      </c>
    </row>
    <row r="59" spans="1:8" ht="41.25" customHeight="1">
      <c r="A59" s="56" t="s">
        <v>154</v>
      </c>
      <c r="B59" s="160" t="s">
        <v>66</v>
      </c>
      <c r="C59" s="160" t="s">
        <v>50</v>
      </c>
      <c r="D59" s="62">
        <v>4290020180</v>
      </c>
      <c r="E59" s="62">
        <v>200</v>
      </c>
      <c r="F59" s="77">
        <v>210000</v>
      </c>
      <c r="G59" s="145"/>
      <c r="H59" s="75">
        <f t="shared" si="0"/>
        <v>210000</v>
      </c>
    </row>
    <row r="60" spans="1:8" ht="39" customHeight="1">
      <c r="A60" s="39" t="s">
        <v>472</v>
      </c>
      <c r="B60" s="160" t="s">
        <v>66</v>
      </c>
      <c r="C60" s="160" t="s">
        <v>168</v>
      </c>
      <c r="D60" s="160" t="s">
        <v>642</v>
      </c>
      <c r="E60" s="40">
        <v>200</v>
      </c>
      <c r="F60" s="75">
        <v>879900</v>
      </c>
      <c r="G60" s="145">
        <v>20000</v>
      </c>
      <c r="H60" s="75">
        <f t="shared" si="0"/>
        <v>899900</v>
      </c>
    </row>
    <row r="61" spans="1:8" ht="42.75" customHeight="1">
      <c r="A61" s="39" t="s">
        <v>166</v>
      </c>
      <c r="B61" s="160" t="s">
        <v>66</v>
      </c>
      <c r="C61" s="160" t="s">
        <v>168</v>
      </c>
      <c r="D61" s="160" t="s">
        <v>643</v>
      </c>
      <c r="E61" s="40">
        <v>200</v>
      </c>
      <c r="F61" s="75">
        <v>846200</v>
      </c>
      <c r="G61" s="145"/>
      <c r="H61" s="75">
        <f t="shared" si="0"/>
        <v>846200</v>
      </c>
    </row>
    <row r="62" spans="1:8" ht="39">
      <c r="A62" s="39" t="s">
        <v>738</v>
      </c>
      <c r="B62" s="177" t="s">
        <v>66</v>
      </c>
      <c r="C62" s="177" t="s">
        <v>168</v>
      </c>
      <c r="D62" s="177" t="s">
        <v>739</v>
      </c>
      <c r="E62" s="178">
        <v>200</v>
      </c>
      <c r="F62" s="75">
        <v>50000</v>
      </c>
      <c r="G62" s="145"/>
      <c r="H62" s="75">
        <f t="shared" si="0"/>
        <v>50000</v>
      </c>
    </row>
    <row r="63" spans="1:8" ht="51">
      <c r="A63" s="26" t="s">
        <v>998</v>
      </c>
      <c r="B63" s="313" t="s">
        <v>66</v>
      </c>
      <c r="C63" s="313" t="s">
        <v>168</v>
      </c>
      <c r="D63" s="313" t="s">
        <v>999</v>
      </c>
      <c r="E63" s="40">
        <v>200</v>
      </c>
      <c r="F63" s="75"/>
      <c r="G63" s="145">
        <v>40000</v>
      </c>
      <c r="H63" s="75">
        <f t="shared" si="0"/>
        <v>40000</v>
      </c>
    </row>
    <row r="64" spans="1:8" ht="42" customHeight="1">
      <c r="A64" s="39" t="s">
        <v>466</v>
      </c>
      <c r="B64" s="160" t="s">
        <v>66</v>
      </c>
      <c r="C64" s="160" t="s">
        <v>167</v>
      </c>
      <c r="D64" s="160" t="s">
        <v>464</v>
      </c>
      <c r="E64" s="40">
        <v>400</v>
      </c>
      <c r="F64" s="75">
        <v>0</v>
      </c>
      <c r="G64" s="145"/>
      <c r="H64" s="75">
        <f t="shared" si="0"/>
        <v>0</v>
      </c>
    </row>
    <row r="65" spans="1:8" ht="40.5" customHeight="1">
      <c r="A65" s="39" t="s">
        <v>165</v>
      </c>
      <c r="B65" s="160" t="s">
        <v>66</v>
      </c>
      <c r="C65" s="160" t="s">
        <v>167</v>
      </c>
      <c r="D65" s="160" t="s">
        <v>647</v>
      </c>
      <c r="E65" s="162">
        <v>200</v>
      </c>
      <c r="F65" s="75">
        <v>0</v>
      </c>
      <c r="G65" s="145"/>
      <c r="H65" s="75">
        <f t="shared" si="0"/>
        <v>0</v>
      </c>
    </row>
    <row r="66" spans="1:8" ht="41.25" customHeight="1">
      <c r="A66" s="39" t="s">
        <v>916</v>
      </c>
      <c r="B66" s="243" t="s">
        <v>66</v>
      </c>
      <c r="C66" s="243" t="s">
        <v>167</v>
      </c>
      <c r="D66" s="243" t="s">
        <v>905</v>
      </c>
      <c r="E66" s="244">
        <v>200</v>
      </c>
      <c r="F66" s="75">
        <v>9873196.26</v>
      </c>
      <c r="G66" s="145"/>
      <c r="H66" s="75">
        <f t="shared" si="0"/>
        <v>9873196.26</v>
      </c>
    </row>
    <row r="67" spans="1:8" ht="39.75" customHeight="1">
      <c r="A67" s="39" t="s">
        <v>780</v>
      </c>
      <c r="B67" s="160" t="s">
        <v>66</v>
      </c>
      <c r="C67" s="177" t="s">
        <v>167</v>
      </c>
      <c r="D67" s="160" t="s">
        <v>781</v>
      </c>
      <c r="E67" s="162">
        <v>200</v>
      </c>
      <c r="F67" s="75">
        <v>250000</v>
      </c>
      <c r="G67" s="145"/>
      <c r="H67" s="75">
        <f t="shared" si="0"/>
        <v>250000</v>
      </c>
    </row>
    <row r="68" spans="1:8" ht="40.5" customHeight="1">
      <c r="A68" s="39" t="s">
        <v>878</v>
      </c>
      <c r="B68" s="200" t="s">
        <v>66</v>
      </c>
      <c r="C68" s="200" t="s">
        <v>167</v>
      </c>
      <c r="D68" s="200" t="s">
        <v>831</v>
      </c>
      <c r="E68" s="40">
        <v>800</v>
      </c>
      <c r="F68" s="75">
        <v>4000000</v>
      </c>
      <c r="G68" s="145"/>
      <c r="H68" s="75">
        <f t="shared" si="0"/>
        <v>4000000</v>
      </c>
    </row>
    <row r="69" spans="1:8" ht="39" customHeight="1">
      <c r="A69" s="26" t="s">
        <v>607</v>
      </c>
      <c r="B69" s="160" t="s">
        <v>66</v>
      </c>
      <c r="C69" s="160" t="s">
        <v>167</v>
      </c>
      <c r="D69" s="146" t="s">
        <v>704</v>
      </c>
      <c r="E69" s="162">
        <v>200</v>
      </c>
      <c r="F69" s="75">
        <v>0</v>
      </c>
      <c r="G69" s="145"/>
      <c r="H69" s="75">
        <f t="shared" si="0"/>
        <v>0</v>
      </c>
    </row>
    <row r="70" spans="1:8" ht="54.75" customHeight="1">
      <c r="A70" s="26" t="s">
        <v>608</v>
      </c>
      <c r="B70" s="160" t="s">
        <v>66</v>
      </c>
      <c r="C70" s="160" t="s">
        <v>167</v>
      </c>
      <c r="D70" s="146" t="s">
        <v>851</v>
      </c>
      <c r="E70" s="162">
        <v>200</v>
      </c>
      <c r="F70" s="75">
        <v>0</v>
      </c>
      <c r="G70" s="145"/>
      <c r="H70" s="75">
        <f t="shared" si="0"/>
        <v>0</v>
      </c>
    </row>
    <row r="71" spans="1:8" ht="54.75" customHeight="1">
      <c r="A71" s="26" t="s">
        <v>887</v>
      </c>
      <c r="B71" s="201" t="s">
        <v>66</v>
      </c>
      <c r="C71" s="201" t="s">
        <v>167</v>
      </c>
      <c r="D71" s="146" t="s">
        <v>846</v>
      </c>
      <c r="E71" s="202">
        <v>400</v>
      </c>
      <c r="F71" s="75">
        <v>4694800</v>
      </c>
      <c r="G71" s="145"/>
      <c r="H71" s="75">
        <f>F71+G71</f>
        <v>4694800</v>
      </c>
    </row>
    <row r="72" spans="1:8" ht="54.75" customHeight="1">
      <c r="A72" s="26" t="s">
        <v>928</v>
      </c>
      <c r="B72" s="255" t="s">
        <v>66</v>
      </c>
      <c r="C72" s="255" t="s">
        <v>167</v>
      </c>
      <c r="D72" s="146" t="s">
        <v>929</v>
      </c>
      <c r="E72" s="256">
        <v>800</v>
      </c>
      <c r="F72" s="145">
        <v>6238863.5</v>
      </c>
      <c r="G72" s="145"/>
      <c r="H72" s="75">
        <f>F72+G72</f>
        <v>6238863.5</v>
      </c>
    </row>
    <row r="73" spans="1:8" ht="27" customHeight="1">
      <c r="A73" s="37" t="s">
        <v>114</v>
      </c>
      <c r="B73" s="160" t="s">
        <v>66</v>
      </c>
      <c r="C73" s="41" t="s">
        <v>59</v>
      </c>
      <c r="D73" s="25">
        <v>4290007010</v>
      </c>
      <c r="E73" s="162">
        <v>300</v>
      </c>
      <c r="F73" s="75">
        <v>1516400</v>
      </c>
      <c r="G73" s="145">
        <v>10800</v>
      </c>
      <c r="H73" s="75">
        <f t="shared" si="0"/>
        <v>1527200</v>
      </c>
    </row>
    <row r="74" spans="1:8" ht="51">
      <c r="A74" s="37" t="s">
        <v>1009</v>
      </c>
      <c r="B74" s="299" t="s">
        <v>66</v>
      </c>
      <c r="C74" s="41" t="s">
        <v>60</v>
      </c>
      <c r="D74" s="301" t="s">
        <v>600</v>
      </c>
      <c r="E74" s="300">
        <v>400</v>
      </c>
      <c r="F74" s="75">
        <v>2124500.4</v>
      </c>
      <c r="G74" s="145">
        <v>-484500</v>
      </c>
      <c r="H74" s="75">
        <f t="shared" si="0"/>
        <v>1640000.4</v>
      </c>
    </row>
    <row r="75" spans="1:8" ht="66.75" customHeight="1">
      <c r="A75" s="26" t="s">
        <v>1008</v>
      </c>
      <c r="B75" s="319" t="s">
        <v>66</v>
      </c>
      <c r="C75" s="41" t="s">
        <v>60</v>
      </c>
      <c r="D75" s="321">
        <v>4290000790</v>
      </c>
      <c r="E75" s="320">
        <v>400</v>
      </c>
      <c r="F75" s="75"/>
      <c r="G75" s="145">
        <v>233610</v>
      </c>
      <c r="H75" s="75">
        <f t="shared" si="0"/>
        <v>233610</v>
      </c>
    </row>
    <row r="76" spans="1:8" ht="18" customHeight="1">
      <c r="A76" s="43" t="s">
        <v>65</v>
      </c>
      <c r="B76" s="44" t="s">
        <v>67</v>
      </c>
      <c r="C76" s="160"/>
      <c r="D76" s="25"/>
      <c r="E76" s="25"/>
      <c r="F76" s="88">
        <f>F77+F78</f>
        <v>778163</v>
      </c>
      <c r="G76" s="88">
        <f>G77+G78</f>
        <v>0</v>
      </c>
      <c r="H76" s="88">
        <f>H77+H78</f>
        <v>778163</v>
      </c>
    </row>
    <row r="77" spans="1:8" ht="54.75" customHeight="1">
      <c r="A77" s="26" t="s">
        <v>107</v>
      </c>
      <c r="B77" s="160" t="s">
        <v>67</v>
      </c>
      <c r="C77" s="160" t="s">
        <v>41</v>
      </c>
      <c r="D77" s="25">
        <v>4090000270</v>
      </c>
      <c r="E77" s="162">
        <v>100</v>
      </c>
      <c r="F77" s="75">
        <v>648450</v>
      </c>
      <c r="G77" s="145"/>
      <c r="H77" s="75">
        <f>F77+G77</f>
        <v>648450</v>
      </c>
    </row>
    <row r="78" spans="1:8" ht="41.25" customHeight="1">
      <c r="A78" s="26" t="s">
        <v>138</v>
      </c>
      <c r="B78" s="160" t="s">
        <v>67</v>
      </c>
      <c r="C78" s="160" t="s">
        <v>41</v>
      </c>
      <c r="D78" s="25">
        <v>4090000270</v>
      </c>
      <c r="E78" s="162">
        <v>200</v>
      </c>
      <c r="F78" s="75">
        <v>129713</v>
      </c>
      <c r="G78" s="145"/>
      <c r="H78" s="75">
        <f>F78+G78</f>
        <v>129713</v>
      </c>
    </row>
    <row r="79" spans="1:8" ht="27" customHeight="1">
      <c r="A79" s="43" t="s">
        <v>4</v>
      </c>
      <c r="B79" s="44" t="s">
        <v>5</v>
      </c>
      <c r="C79" s="160"/>
      <c r="D79" s="25"/>
      <c r="E79" s="25"/>
      <c r="F79" s="74">
        <f>F80+F81+F83+F84+F86+F87+F88+F89+F90+F91+F92+F93+F97+F98+F99+F100+F102+F103+F104+F105+F106+F108+F109+F110+F112+F113+F114+F115+F116+F117+F118+F119+F120+F121+F122+F123+F124+F125+F126+F127+F129+F130+F131+F132+F133+F134+F95+F96+F111+F107+F101+F85+F135+F94+F82</f>
        <v>62454999.50000001</v>
      </c>
      <c r="G79" s="74">
        <f>G80+G81+G83+G84+G86+G87+G88+G89+G90+G91+G92+G93+G97+G98+G99+G100+G102+G103+G104+G105+G106+G108+G109+G110+G112+G113+G114+G115+G116+G117+G118+G119+G120+G121+G122+G123+G124+G125+G126+G127+G129+G130+G131+G132+G133+G134+G95+G96+G111+G107+G101+G85+G135+G94+G82</f>
        <v>-656781.3899999999</v>
      </c>
      <c r="H79" s="74">
        <f>H80+H81+H83+H84+H86+H87+H88+H89+H90+H91+H92+H93+H97+H98+H99+H100+H102+H103+H104+H105+H106+H108+H109+H110+H112+H113+H114+H115+H116+H117+H118+H119+H120+H121+H122+H123+H124+H125+H126+H127+H129+H130+H131+H132+H133+H134+H95+H96+H111+H107+H101+H85+H135+H94+H82</f>
        <v>61798218.11</v>
      </c>
    </row>
    <row r="80" spans="1:8" ht="63.75">
      <c r="A80" s="26" t="s">
        <v>111</v>
      </c>
      <c r="B80" s="160" t="s">
        <v>5</v>
      </c>
      <c r="C80" s="160" t="s">
        <v>43</v>
      </c>
      <c r="D80" s="25">
        <v>4190000290</v>
      </c>
      <c r="E80" s="162">
        <v>100</v>
      </c>
      <c r="F80" s="75">
        <v>4475495</v>
      </c>
      <c r="G80" s="145"/>
      <c r="H80" s="75">
        <f>F80+G80</f>
        <v>4475495</v>
      </c>
    </row>
    <row r="81" spans="1:8" ht="40.5" customHeight="1">
      <c r="A81" s="26" t="s">
        <v>141</v>
      </c>
      <c r="B81" s="160" t="s">
        <v>5</v>
      </c>
      <c r="C81" s="160" t="s">
        <v>43</v>
      </c>
      <c r="D81" s="25">
        <v>4190000290</v>
      </c>
      <c r="E81" s="162">
        <v>200</v>
      </c>
      <c r="F81" s="75">
        <v>221813</v>
      </c>
      <c r="G81" s="145">
        <v>2000</v>
      </c>
      <c r="H81" s="75">
        <f aca="true" t="shared" si="1" ref="H81:H135">F81+G81</f>
        <v>223813</v>
      </c>
    </row>
    <row r="82" spans="1:8" ht="40.5" customHeight="1">
      <c r="A82" s="26" t="s">
        <v>976</v>
      </c>
      <c r="B82" s="299" t="s">
        <v>5</v>
      </c>
      <c r="C82" s="299" t="s">
        <v>43</v>
      </c>
      <c r="D82" s="301">
        <v>4190000290</v>
      </c>
      <c r="E82" s="300">
        <v>300</v>
      </c>
      <c r="F82" s="75">
        <v>8000</v>
      </c>
      <c r="G82" s="145"/>
      <c r="H82" s="75">
        <f t="shared" si="1"/>
        <v>8000</v>
      </c>
    </row>
    <row r="83" spans="1:8" ht="25.5">
      <c r="A83" s="26" t="s">
        <v>112</v>
      </c>
      <c r="B83" s="160" t="s">
        <v>5</v>
      </c>
      <c r="C83" s="160" t="s">
        <v>43</v>
      </c>
      <c r="D83" s="25">
        <v>4190000290</v>
      </c>
      <c r="E83" s="162">
        <v>800</v>
      </c>
      <c r="F83" s="75">
        <v>2000</v>
      </c>
      <c r="G83" s="145">
        <v>-2000</v>
      </c>
      <c r="H83" s="75">
        <f t="shared" si="1"/>
        <v>0</v>
      </c>
    </row>
    <row r="84" spans="1:8" ht="25.5">
      <c r="A84" s="26" t="s">
        <v>113</v>
      </c>
      <c r="B84" s="160" t="s">
        <v>5</v>
      </c>
      <c r="C84" s="160" t="s">
        <v>44</v>
      </c>
      <c r="D84" s="25">
        <v>4290020090</v>
      </c>
      <c r="E84" s="162">
        <v>800</v>
      </c>
      <c r="F84" s="75">
        <v>190197.68</v>
      </c>
      <c r="G84" s="145"/>
      <c r="H84" s="75">
        <f t="shared" si="1"/>
        <v>190197.68</v>
      </c>
    </row>
    <row r="85" spans="1:8" ht="26.25">
      <c r="A85" s="39" t="s">
        <v>590</v>
      </c>
      <c r="B85" s="248" t="s">
        <v>5</v>
      </c>
      <c r="C85" s="248" t="s">
        <v>45</v>
      </c>
      <c r="D85" s="146" t="s">
        <v>914</v>
      </c>
      <c r="E85" s="249">
        <v>200</v>
      </c>
      <c r="F85" s="75">
        <v>447512.3</v>
      </c>
      <c r="G85" s="145">
        <v>137150</v>
      </c>
      <c r="H85" s="75">
        <f>F85+G85</f>
        <v>584662.3</v>
      </c>
    </row>
    <row r="86" spans="1:8" ht="43.5" customHeight="1">
      <c r="A86" s="39" t="s">
        <v>510</v>
      </c>
      <c r="B86" s="160" t="s">
        <v>5</v>
      </c>
      <c r="C86" s="160" t="s">
        <v>45</v>
      </c>
      <c r="D86" s="146" t="s">
        <v>658</v>
      </c>
      <c r="E86" s="162">
        <v>200</v>
      </c>
      <c r="F86" s="75">
        <v>270000</v>
      </c>
      <c r="G86" s="145"/>
      <c r="H86" s="75">
        <f t="shared" si="1"/>
        <v>270000</v>
      </c>
    </row>
    <row r="87" spans="1:8" ht="68.25" customHeight="1">
      <c r="A87" s="26" t="s">
        <v>17</v>
      </c>
      <c r="B87" s="160" t="s">
        <v>5</v>
      </c>
      <c r="C87" s="160" t="s">
        <v>744</v>
      </c>
      <c r="D87" s="25">
        <v>4290000300</v>
      </c>
      <c r="E87" s="162">
        <v>100</v>
      </c>
      <c r="F87" s="75">
        <v>3983834</v>
      </c>
      <c r="G87" s="145">
        <v>-9791.13</v>
      </c>
      <c r="H87" s="75">
        <f t="shared" si="1"/>
        <v>3974042.87</v>
      </c>
    </row>
    <row r="88" spans="1:8" ht="51">
      <c r="A88" s="26" t="s">
        <v>143</v>
      </c>
      <c r="B88" s="160" t="s">
        <v>5</v>
      </c>
      <c r="C88" s="160" t="s">
        <v>744</v>
      </c>
      <c r="D88" s="25">
        <v>4290000300</v>
      </c>
      <c r="E88" s="162">
        <v>200</v>
      </c>
      <c r="F88" s="75">
        <v>3161363</v>
      </c>
      <c r="G88" s="145">
        <v>9339.74</v>
      </c>
      <c r="H88" s="75">
        <f t="shared" si="1"/>
        <v>3170702.74</v>
      </c>
    </row>
    <row r="89" spans="1:8" ht="38.25">
      <c r="A89" s="26" t="s">
        <v>18</v>
      </c>
      <c r="B89" s="160" t="s">
        <v>5</v>
      </c>
      <c r="C89" s="160" t="s">
        <v>744</v>
      </c>
      <c r="D89" s="25">
        <v>4290000300</v>
      </c>
      <c r="E89" s="162">
        <v>800</v>
      </c>
      <c r="F89" s="75">
        <v>9396</v>
      </c>
      <c r="G89" s="145">
        <v>451.39</v>
      </c>
      <c r="H89" s="75">
        <f t="shared" si="1"/>
        <v>9847.39</v>
      </c>
    </row>
    <row r="90" spans="1:8" ht="54" customHeight="1">
      <c r="A90" s="45" t="s">
        <v>357</v>
      </c>
      <c r="B90" s="160" t="s">
        <v>5</v>
      </c>
      <c r="C90" s="160" t="s">
        <v>744</v>
      </c>
      <c r="D90" s="160" t="s">
        <v>363</v>
      </c>
      <c r="E90" s="162">
        <v>100</v>
      </c>
      <c r="F90" s="75">
        <v>612428.13</v>
      </c>
      <c r="G90" s="145"/>
      <c r="H90" s="75">
        <f t="shared" si="1"/>
        <v>612428.13</v>
      </c>
    </row>
    <row r="91" spans="1:8" ht="54" customHeight="1">
      <c r="A91" s="45" t="s">
        <v>358</v>
      </c>
      <c r="B91" s="160" t="s">
        <v>5</v>
      </c>
      <c r="C91" s="160" t="s">
        <v>744</v>
      </c>
      <c r="D91" s="160" t="s">
        <v>364</v>
      </c>
      <c r="E91" s="162">
        <v>100</v>
      </c>
      <c r="F91" s="75">
        <v>474871</v>
      </c>
      <c r="G91" s="145"/>
      <c r="H91" s="75">
        <f t="shared" si="1"/>
        <v>474871</v>
      </c>
    </row>
    <row r="92" spans="1:8" ht="53.25" customHeight="1">
      <c r="A92" s="26" t="s">
        <v>1011</v>
      </c>
      <c r="B92" s="160" t="s">
        <v>5</v>
      </c>
      <c r="C92" s="160" t="s">
        <v>744</v>
      </c>
      <c r="D92" s="25">
        <v>4290008100</v>
      </c>
      <c r="E92" s="162">
        <v>500</v>
      </c>
      <c r="F92" s="75">
        <v>1391300</v>
      </c>
      <c r="G92" s="145">
        <v>192200</v>
      </c>
      <c r="H92" s="75">
        <f t="shared" si="1"/>
        <v>1583500</v>
      </c>
    </row>
    <row r="93" spans="1:8" ht="39">
      <c r="A93" s="24" t="s">
        <v>792</v>
      </c>
      <c r="B93" s="160" t="s">
        <v>5</v>
      </c>
      <c r="C93" s="160" t="s">
        <v>49</v>
      </c>
      <c r="D93" s="25">
        <v>2710108010</v>
      </c>
      <c r="E93" s="162">
        <v>500</v>
      </c>
      <c r="F93" s="75">
        <v>6309388</v>
      </c>
      <c r="G93" s="145"/>
      <c r="H93" s="75">
        <f t="shared" si="1"/>
        <v>6309388</v>
      </c>
    </row>
    <row r="94" spans="1:8" ht="77.25">
      <c r="A94" s="24" t="s">
        <v>970</v>
      </c>
      <c r="B94" s="288" t="s">
        <v>5</v>
      </c>
      <c r="C94" s="288" t="s">
        <v>49</v>
      </c>
      <c r="D94" s="290">
        <v>2740108160</v>
      </c>
      <c r="E94" s="289">
        <v>500</v>
      </c>
      <c r="F94" s="75">
        <v>300000</v>
      </c>
      <c r="G94" s="145"/>
      <c r="H94" s="75">
        <f>F94+G94</f>
        <v>300000</v>
      </c>
    </row>
    <row r="95" spans="1:8" ht="28.5" customHeight="1">
      <c r="A95" s="26" t="s">
        <v>913</v>
      </c>
      <c r="B95" s="227" t="s">
        <v>5</v>
      </c>
      <c r="C95" s="227" t="s">
        <v>49</v>
      </c>
      <c r="D95" s="241" t="s">
        <v>903</v>
      </c>
      <c r="E95" s="228">
        <v>500</v>
      </c>
      <c r="F95" s="75">
        <v>600000</v>
      </c>
      <c r="G95" s="145"/>
      <c r="H95" s="75">
        <f t="shared" si="1"/>
        <v>600000</v>
      </c>
    </row>
    <row r="96" spans="1:8" ht="41.25" customHeight="1">
      <c r="A96" s="26" t="s">
        <v>896</v>
      </c>
      <c r="B96" s="237" t="s">
        <v>5</v>
      </c>
      <c r="C96" s="237" t="s">
        <v>49</v>
      </c>
      <c r="D96" s="146" t="s">
        <v>897</v>
      </c>
      <c r="E96" s="238">
        <v>500</v>
      </c>
      <c r="F96" s="75">
        <v>200000</v>
      </c>
      <c r="G96" s="145"/>
      <c r="H96" s="75">
        <f t="shared" si="1"/>
        <v>200000</v>
      </c>
    </row>
    <row r="97" spans="1:8" ht="66.75" customHeight="1">
      <c r="A97" s="37" t="s">
        <v>766</v>
      </c>
      <c r="B97" s="160" t="s">
        <v>5</v>
      </c>
      <c r="C97" s="160" t="s">
        <v>50</v>
      </c>
      <c r="D97" s="146" t="s">
        <v>635</v>
      </c>
      <c r="E97" s="162">
        <v>800</v>
      </c>
      <c r="F97" s="75">
        <v>200000</v>
      </c>
      <c r="G97" s="145"/>
      <c r="H97" s="75">
        <f t="shared" si="1"/>
        <v>200000</v>
      </c>
    </row>
    <row r="98" spans="1:8" ht="81.75" customHeight="1">
      <c r="A98" s="26" t="s">
        <v>762</v>
      </c>
      <c r="B98" s="160" t="s">
        <v>5</v>
      </c>
      <c r="C98" s="160" t="s">
        <v>50</v>
      </c>
      <c r="D98" s="146" t="s">
        <v>636</v>
      </c>
      <c r="E98" s="162">
        <v>800</v>
      </c>
      <c r="F98" s="75">
        <v>200000</v>
      </c>
      <c r="G98" s="145"/>
      <c r="H98" s="75">
        <f t="shared" si="1"/>
        <v>200000</v>
      </c>
    </row>
    <row r="99" spans="1:8" ht="27" customHeight="1">
      <c r="A99" s="39" t="s">
        <v>428</v>
      </c>
      <c r="B99" s="160" t="s">
        <v>5</v>
      </c>
      <c r="C99" s="160" t="s">
        <v>50</v>
      </c>
      <c r="D99" s="146" t="s">
        <v>637</v>
      </c>
      <c r="E99" s="162">
        <v>800</v>
      </c>
      <c r="F99" s="75"/>
      <c r="G99" s="145"/>
      <c r="H99" s="75">
        <f t="shared" si="1"/>
        <v>0</v>
      </c>
    </row>
    <row r="100" spans="1:8" ht="53.25" customHeight="1">
      <c r="A100" s="39" t="s">
        <v>918</v>
      </c>
      <c r="B100" s="160" t="s">
        <v>5</v>
      </c>
      <c r="C100" s="160" t="s">
        <v>168</v>
      </c>
      <c r="D100" s="160" t="s">
        <v>644</v>
      </c>
      <c r="E100" s="40">
        <v>800</v>
      </c>
      <c r="F100" s="75">
        <v>0</v>
      </c>
      <c r="G100" s="145"/>
      <c r="H100" s="75">
        <f t="shared" si="1"/>
        <v>0</v>
      </c>
    </row>
    <row r="101" spans="1:8" ht="53.25" customHeight="1">
      <c r="A101" s="39" t="s">
        <v>918</v>
      </c>
      <c r="B101" s="243" t="s">
        <v>5</v>
      </c>
      <c r="C101" s="243" t="s">
        <v>168</v>
      </c>
      <c r="D101" s="243" t="s">
        <v>906</v>
      </c>
      <c r="E101" s="40">
        <v>800</v>
      </c>
      <c r="F101" s="75">
        <v>544000</v>
      </c>
      <c r="G101" s="145">
        <v>96239.62</v>
      </c>
      <c r="H101" s="75">
        <f t="shared" si="1"/>
        <v>640239.62</v>
      </c>
    </row>
    <row r="102" spans="1:8" ht="38.25">
      <c r="A102" s="46" t="s">
        <v>793</v>
      </c>
      <c r="B102" s="160" t="s">
        <v>5</v>
      </c>
      <c r="C102" s="160" t="s">
        <v>168</v>
      </c>
      <c r="D102" s="160" t="s">
        <v>794</v>
      </c>
      <c r="E102" s="162">
        <v>500</v>
      </c>
      <c r="F102" s="75">
        <v>0</v>
      </c>
      <c r="G102" s="145"/>
      <c r="H102" s="75">
        <f t="shared" si="1"/>
        <v>0</v>
      </c>
    </row>
    <row r="103" spans="1:8" ht="51.75">
      <c r="A103" s="39" t="s">
        <v>778</v>
      </c>
      <c r="B103" s="160" t="s">
        <v>5</v>
      </c>
      <c r="C103" s="160" t="s">
        <v>167</v>
      </c>
      <c r="D103" s="160" t="s">
        <v>779</v>
      </c>
      <c r="E103" s="162">
        <v>800</v>
      </c>
      <c r="F103" s="75">
        <v>300000</v>
      </c>
      <c r="G103" s="145">
        <v>-300000</v>
      </c>
      <c r="H103" s="75">
        <f t="shared" si="1"/>
        <v>0</v>
      </c>
    </row>
    <row r="104" spans="1:8" ht="65.25" customHeight="1">
      <c r="A104" s="39" t="s">
        <v>732</v>
      </c>
      <c r="B104" s="160" t="s">
        <v>5</v>
      </c>
      <c r="C104" s="160" t="s">
        <v>167</v>
      </c>
      <c r="D104" s="160" t="s">
        <v>733</v>
      </c>
      <c r="E104" s="40">
        <v>800</v>
      </c>
      <c r="F104" s="75">
        <v>21288329.84</v>
      </c>
      <c r="G104" s="145">
        <v>-994770.61</v>
      </c>
      <c r="H104" s="75">
        <f t="shared" si="1"/>
        <v>20293559.23</v>
      </c>
    </row>
    <row r="105" spans="1:8" ht="26.25">
      <c r="A105" s="39" t="s">
        <v>833</v>
      </c>
      <c r="B105" s="185" t="s">
        <v>5</v>
      </c>
      <c r="C105" s="185" t="s">
        <v>167</v>
      </c>
      <c r="D105" s="185" t="s">
        <v>829</v>
      </c>
      <c r="E105" s="40">
        <v>500</v>
      </c>
      <c r="F105" s="75">
        <v>30000</v>
      </c>
      <c r="G105" s="145"/>
      <c r="H105" s="75">
        <f t="shared" si="1"/>
        <v>30000</v>
      </c>
    </row>
    <row r="106" spans="1:8" ht="39">
      <c r="A106" s="39" t="s">
        <v>795</v>
      </c>
      <c r="B106" s="160" t="s">
        <v>5</v>
      </c>
      <c r="C106" s="160" t="s">
        <v>167</v>
      </c>
      <c r="D106" s="160" t="s">
        <v>796</v>
      </c>
      <c r="E106" s="162">
        <v>500</v>
      </c>
      <c r="F106" s="75">
        <v>272000</v>
      </c>
      <c r="G106" s="145"/>
      <c r="H106" s="75">
        <f t="shared" si="1"/>
        <v>272000</v>
      </c>
    </row>
    <row r="107" spans="1:8" ht="43.5" customHeight="1">
      <c r="A107" s="26" t="s">
        <v>896</v>
      </c>
      <c r="B107" s="239" t="s">
        <v>5</v>
      </c>
      <c r="C107" s="239" t="s">
        <v>167</v>
      </c>
      <c r="D107" s="146" t="s">
        <v>897</v>
      </c>
      <c r="E107" s="240">
        <v>500</v>
      </c>
      <c r="F107" s="75">
        <v>99100</v>
      </c>
      <c r="G107" s="145"/>
      <c r="H107" s="75">
        <f t="shared" si="1"/>
        <v>99100</v>
      </c>
    </row>
    <row r="108" spans="1:8" ht="39">
      <c r="A108" s="39" t="s">
        <v>801</v>
      </c>
      <c r="B108" s="160" t="s">
        <v>5</v>
      </c>
      <c r="C108" s="160" t="s">
        <v>169</v>
      </c>
      <c r="D108" s="160" t="s">
        <v>802</v>
      </c>
      <c r="E108" s="162">
        <v>500</v>
      </c>
      <c r="F108" s="75">
        <v>952900</v>
      </c>
      <c r="G108" s="145"/>
      <c r="H108" s="75">
        <f t="shared" si="1"/>
        <v>952900</v>
      </c>
    </row>
    <row r="109" spans="1:8" ht="42.75" customHeight="1">
      <c r="A109" s="39" t="s">
        <v>797</v>
      </c>
      <c r="B109" s="160" t="s">
        <v>5</v>
      </c>
      <c r="C109" s="160" t="s">
        <v>169</v>
      </c>
      <c r="D109" s="160" t="s">
        <v>798</v>
      </c>
      <c r="E109" s="162">
        <v>500</v>
      </c>
      <c r="F109" s="75">
        <v>200000</v>
      </c>
      <c r="G109" s="145"/>
      <c r="H109" s="75">
        <f t="shared" si="1"/>
        <v>200000</v>
      </c>
    </row>
    <row r="110" spans="1:8" ht="64.5">
      <c r="A110" s="149" t="s">
        <v>799</v>
      </c>
      <c r="B110" s="160" t="s">
        <v>5</v>
      </c>
      <c r="C110" s="160" t="s">
        <v>169</v>
      </c>
      <c r="D110" s="160" t="s">
        <v>800</v>
      </c>
      <c r="E110" s="162">
        <v>500</v>
      </c>
      <c r="F110" s="75">
        <v>360600</v>
      </c>
      <c r="G110" s="145"/>
      <c r="H110" s="75">
        <f t="shared" si="1"/>
        <v>360600</v>
      </c>
    </row>
    <row r="111" spans="1:8" ht="39.75" customHeight="1">
      <c r="A111" s="26" t="s">
        <v>896</v>
      </c>
      <c r="B111" s="237" t="s">
        <v>5</v>
      </c>
      <c r="C111" s="237" t="s">
        <v>169</v>
      </c>
      <c r="D111" s="146" t="s">
        <v>897</v>
      </c>
      <c r="E111" s="238">
        <v>500</v>
      </c>
      <c r="F111" s="75">
        <v>849014.7</v>
      </c>
      <c r="G111" s="145">
        <v>55000</v>
      </c>
      <c r="H111" s="75">
        <f t="shared" si="1"/>
        <v>904014.7</v>
      </c>
    </row>
    <row r="112" spans="1:8" ht="66.75" customHeight="1">
      <c r="A112" s="26" t="s">
        <v>105</v>
      </c>
      <c r="B112" s="160" t="s">
        <v>5</v>
      </c>
      <c r="C112" s="160" t="s">
        <v>180</v>
      </c>
      <c r="D112" s="146" t="s">
        <v>587</v>
      </c>
      <c r="E112" s="162">
        <v>100</v>
      </c>
      <c r="F112" s="75">
        <v>1350731.67</v>
      </c>
      <c r="G112" s="145">
        <v>-4298.52</v>
      </c>
      <c r="H112" s="75">
        <f t="shared" si="1"/>
        <v>1346433.15</v>
      </c>
    </row>
    <row r="113" spans="1:8" ht="51">
      <c r="A113" s="26" t="s">
        <v>136</v>
      </c>
      <c r="B113" s="160" t="s">
        <v>5</v>
      </c>
      <c r="C113" s="160" t="s">
        <v>180</v>
      </c>
      <c r="D113" s="146" t="s">
        <v>587</v>
      </c>
      <c r="E113" s="162">
        <v>200</v>
      </c>
      <c r="F113" s="75">
        <v>78739</v>
      </c>
      <c r="G113" s="145">
        <v>4298.52</v>
      </c>
      <c r="H113" s="75">
        <f t="shared" si="1"/>
        <v>83037.52</v>
      </c>
    </row>
    <row r="114" spans="1:8" ht="92.25" customHeight="1">
      <c r="A114" s="39" t="s">
        <v>726</v>
      </c>
      <c r="B114" s="160" t="s">
        <v>5</v>
      </c>
      <c r="C114" s="160" t="s">
        <v>180</v>
      </c>
      <c r="D114" s="42" t="s">
        <v>727</v>
      </c>
      <c r="E114" s="162">
        <v>100</v>
      </c>
      <c r="F114" s="75">
        <v>50868.33</v>
      </c>
      <c r="G114" s="145"/>
      <c r="H114" s="75">
        <f t="shared" si="1"/>
        <v>50868.33</v>
      </c>
    </row>
    <row r="115" spans="1:8" ht="92.25" customHeight="1">
      <c r="A115" s="39" t="s">
        <v>728</v>
      </c>
      <c r="B115" s="160" t="s">
        <v>5</v>
      </c>
      <c r="C115" s="160" t="s">
        <v>180</v>
      </c>
      <c r="D115" s="160" t="s">
        <v>729</v>
      </c>
      <c r="E115" s="162">
        <v>100</v>
      </c>
      <c r="F115" s="75">
        <v>457815</v>
      </c>
      <c r="G115" s="145"/>
      <c r="H115" s="75">
        <f t="shared" si="1"/>
        <v>457815</v>
      </c>
    </row>
    <row r="116" spans="1:8" ht="54" customHeight="1">
      <c r="A116" s="45" t="s">
        <v>357</v>
      </c>
      <c r="B116" s="160" t="s">
        <v>5</v>
      </c>
      <c r="C116" s="160" t="s">
        <v>180</v>
      </c>
      <c r="D116" s="160" t="s">
        <v>730</v>
      </c>
      <c r="E116" s="162">
        <v>100</v>
      </c>
      <c r="F116" s="75">
        <v>181003.69</v>
      </c>
      <c r="G116" s="145"/>
      <c r="H116" s="75">
        <f t="shared" si="1"/>
        <v>181003.69</v>
      </c>
    </row>
    <row r="117" spans="1:8" ht="54.75" customHeight="1">
      <c r="A117" s="45" t="s">
        <v>358</v>
      </c>
      <c r="B117" s="160" t="s">
        <v>5</v>
      </c>
      <c r="C117" s="160" t="s">
        <v>180</v>
      </c>
      <c r="D117" s="160" t="s">
        <v>731</v>
      </c>
      <c r="E117" s="162">
        <v>100</v>
      </c>
      <c r="F117" s="75">
        <v>130166</v>
      </c>
      <c r="G117" s="145"/>
      <c r="H117" s="75">
        <f t="shared" si="1"/>
        <v>130166</v>
      </c>
    </row>
    <row r="118" spans="1:8" ht="69" customHeight="1">
      <c r="A118" s="26" t="s">
        <v>99</v>
      </c>
      <c r="B118" s="160" t="s">
        <v>5</v>
      </c>
      <c r="C118" s="160" t="s">
        <v>57</v>
      </c>
      <c r="D118" s="146" t="s">
        <v>576</v>
      </c>
      <c r="E118" s="162">
        <v>100</v>
      </c>
      <c r="F118" s="75">
        <v>2041464</v>
      </c>
      <c r="G118" s="145"/>
      <c r="H118" s="75">
        <f t="shared" si="1"/>
        <v>2041464</v>
      </c>
    </row>
    <row r="119" spans="1:8" ht="42" customHeight="1">
      <c r="A119" s="26" t="s">
        <v>133</v>
      </c>
      <c r="B119" s="160" t="s">
        <v>5</v>
      </c>
      <c r="C119" s="160" t="s">
        <v>57</v>
      </c>
      <c r="D119" s="146" t="s">
        <v>576</v>
      </c>
      <c r="E119" s="162">
        <v>200</v>
      </c>
      <c r="F119" s="75">
        <v>2582164.2</v>
      </c>
      <c r="G119" s="145"/>
      <c r="H119" s="75">
        <f t="shared" si="1"/>
        <v>2582164.2</v>
      </c>
    </row>
    <row r="120" spans="1:8" ht="39.75" customHeight="1">
      <c r="A120" s="26" t="s">
        <v>100</v>
      </c>
      <c r="B120" s="160" t="s">
        <v>5</v>
      </c>
      <c r="C120" s="160" t="s">
        <v>57</v>
      </c>
      <c r="D120" s="146" t="s">
        <v>576</v>
      </c>
      <c r="E120" s="162">
        <v>800</v>
      </c>
      <c r="F120" s="75">
        <v>70200</v>
      </c>
      <c r="G120" s="145"/>
      <c r="H120" s="75">
        <f t="shared" si="1"/>
        <v>70200</v>
      </c>
    </row>
    <row r="121" spans="1:8" ht="39.75" customHeight="1">
      <c r="A121" s="57" t="s">
        <v>134</v>
      </c>
      <c r="B121" s="160" t="s">
        <v>5</v>
      </c>
      <c r="C121" s="160" t="s">
        <v>57</v>
      </c>
      <c r="D121" s="160" t="s">
        <v>577</v>
      </c>
      <c r="E121" s="162">
        <v>200</v>
      </c>
      <c r="F121" s="75">
        <v>229950</v>
      </c>
      <c r="G121" s="145"/>
      <c r="H121" s="75">
        <f t="shared" si="1"/>
        <v>229950</v>
      </c>
    </row>
    <row r="122" spans="1:8" ht="38.25">
      <c r="A122" s="26" t="s">
        <v>135</v>
      </c>
      <c r="B122" s="160" t="s">
        <v>5</v>
      </c>
      <c r="C122" s="160" t="s">
        <v>57</v>
      </c>
      <c r="D122" s="146" t="s">
        <v>579</v>
      </c>
      <c r="E122" s="162">
        <v>200</v>
      </c>
      <c r="F122" s="75">
        <v>439297.8</v>
      </c>
      <c r="G122" s="145"/>
      <c r="H122" s="75">
        <f t="shared" si="1"/>
        <v>439297.8</v>
      </c>
    </row>
    <row r="123" spans="1:8" ht="78.75" customHeight="1">
      <c r="A123" s="26" t="s">
        <v>281</v>
      </c>
      <c r="B123" s="160" t="s">
        <v>5</v>
      </c>
      <c r="C123" s="160" t="s">
        <v>57</v>
      </c>
      <c r="D123" s="160" t="s">
        <v>583</v>
      </c>
      <c r="E123" s="162">
        <v>100</v>
      </c>
      <c r="F123" s="75">
        <v>244943</v>
      </c>
      <c r="G123" s="145"/>
      <c r="H123" s="75">
        <f t="shared" si="1"/>
        <v>244943</v>
      </c>
    </row>
    <row r="124" spans="1:8" ht="92.25" customHeight="1">
      <c r="A124" s="39" t="s">
        <v>581</v>
      </c>
      <c r="B124" s="160" t="s">
        <v>5</v>
      </c>
      <c r="C124" s="160" t="s">
        <v>57</v>
      </c>
      <c r="D124" s="146" t="s">
        <v>582</v>
      </c>
      <c r="E124" s="162">
        <v>100</v>
      </c>
      <c r="F124" s="75">
        <v>2315044</v>
      </c>
      <c r="G124" s="145"/>
      <c r="H124" s="75">
        <f t="shared" si="1"/>
        <v>2315044</v>
      </c>
    </row>
    <row r="125" spans="1:8" ht="52.5" customHeight="1">
      <c r="A125" s="45" t="s">
        <v>357</v>
      </c>
      <c r="B125" s="160" t="s">
        <v>5</v>
      </c>
      <c r="C125" s="160" t="s">
        <v>57</v>
      </c>
      <c r="D125" s="160" t="s">
        <v>724</v>
      </c>
      <c r="E125" s="162">
        <v>100</v>
      </c>
      <c r="F125" s="75">
        <v>312390.4</v>
      </c>
      <c r="G125" s="145"/>
      <c r="H125" s="75">
        <f t="shared" si="1"/>
        <v>312390.4</v>
      </c>
    </row>
    <row r="126" spans="1:8" ht="53.25" customHeight="1">
      <c r="A126" s="45" t="s">
        <v>358</v>
      </c>
      <c r="B126" s="160" t="s">
        <v>5</v>
      </c>
      <c r="C126" s="160" t="s">
        <v>57</v>
      </c>
      <c r="D126" s="160" t="s">
        <v>725</v>
      </c>
      <c r="E126" s="162">
        <v>100</v>
      </c>
      <c r="F126" s="75">
        <v>278915.31</v>
      </c>
      <c r="G126" s="145"/>
      <c r="H126" s="75">
        <f t="shared" si="1"/>
        <v>278915.31</v>
      </c>
    </row>
    <row r="127" spans="1:8" ht="80.25" customHeight="1">
      <c r="A127" s="37" t="s">
        <v>279</v>
      </c>
      <c r="B127" s="160" t="s">
        <v>5</v>
      </c>
      <c r="C127" s="160" t="s">
        <v>57</v>
      </c>
      <c r="D127" s="162">
        <v>2210400200</v>
      </c>
      <c r="E127" s="162">
        <v>100</v>
      </c>
      <c r="F127" s="76">
        <v>1780466</v>
      </c>
      <c r="G127" s="145">
        <v>-1000</v>
      </c>
      <c r="H127" s="75">
        <f t="shared" si="1"/>
        <v>1779466</v>
      </c>
    </row>
    <row r="128" spans="1:8" ht="54.75" customHeight="1" hidden="1">
      <c r="A128" s="26" t="s">
        <v>279</v>
      </c>
      <c r="B128" s="160" t="s">
        <v>5</v>
      </c>
      <c r="C128" s="160" t="s">
        <v>57</v>
      </c>
      <c r="D128" s="160" t="s">
        <v>633</v>
      </c>
      <c r="E128" s="162">
        <v>100</v>
      </c>
      <c r="F128" s="75">
        <v>1453100</v>
      </c>
      <c r="G128" s="145"/>
      <c r="H128" s="75">
        <f t="shared" si="1"/>
        <v>1453100</v>
      </c>
    </row>
    <row r="129" spans="1:8" ht="51">
      <c r="A129" s="26" t="s">
        <v>847</v>
      </c>
      <c r="B129" s="160" t="s">
        <v>5</v>
      </c>
      <c r="C129" s="160" t="s">
        <v>57</v>
      </c>
      <c r="D129" s="160" t="s">
        <v>633</v>
      </c>
      <c r="E129" s="162">
        <v>200</v>
      </c>
      <c r="F129" s="75">
        <v>622302.58</v>
      </c>
      <c r="G129" s="145">
        <v>1000</v>
      </c>
      <c r="H129" s="75">
        <f t="shared" si="1"/>
        <v>623302.58</v>
      </c>
    </row>
    <row r="130" spans="1:8" ht="40.5" customHeight="1">
      <c r="A130" s="26" t="s">
        <v>848</v>
      </c>
      <c r="B130" s="185" t="s">
        <v>5</v>
      </c>
      <c r="C130" s="185" t="s">
        <v>57</v>
      </c>
      <c r="D130" s="185" t="s">
        <v>832</v>
      </c>
      <c r="E130" s="186">
        <v>200</v>
      </c>
      <c r="F130" s="75">
        <v>108613.13</v>
      </c>
      <c r="G130" s="145"/>
      <c r="H130" s="75">
        <f t="shared" si="1"/>
        <v>108613.13</v>
      </c>
    </row>
    <row r="131" spans="1:8" ht="51">
      <c r="A131" s="26" t="s">
        <v>790</v>
      </c>
      <c r="B131" s="160" t="s">
        <v>5</v>
      </c>
      <c r="C131" s="160" t="s">
        <v>57</v>
      </c>
      <c r="D131" s="160" t="s">
        <v>791</v>
      </c>
      <c r="E131" s="162">
        <v>500</v>
      </c>
      <c r="F131" s="75">
        <v>456142</v>
      </c>
      <c r="G131" s="145"/>
      <c r="H131" s="75">
        <f t="shared" si="1"/>
        <v>456142</v>
      </c>
    </row>
    <row r="132" spans="1:8" ht="41.25" customHeight="1">
      <c r="A132" s="39" t="s">
        <v>619</v>
      </c>
      <c r="B132" s="160" t="s">
        <v>5</v>
      </c>
      <c r="C132" s="160" t="s">
        <v>57</v>
      </c>
      <c r="D132" s="160" t="s">
        <v>661</v>
      </c>
      <c r="E132" s="162">
        <v>200</v>
      </c>
      <c r="F132" s="75">
        <v>30000</v>
      </c>
      <c r="G132" s="145"/>
      <c r="H132" s="75">
        <f t="shared" si="1"/>
        <v>30000</v>
      </c>
    </row>
    <row r="133" spans="1:8" ht="63.75">
      <c r="A133" s="26" t="s">
        <v>882</v>
      </c>
      <c r="B133" s="222" t="s">
        <v>5</v>
      </c>
      <c r="C133" s="222" t="s">
        <v>57</v>
      </c>
      <c r="D133" s="146" t="s">
        <v>880</v>
      </c>
      <c r="E133" s="223">
        <v>200</v>
      </c>
      <c r="F133" s="75">
        <v>34729.29</v>
      </c>
      <c r="G133" s="145"/>
      <c r="H133" s="75">
        <f t="shared" si="1"/>
        <v>34729.29</v>
      </c>
    </row>
    <row r="134" spans="1:8" ht="51">
      <c r="A134" s="26" t="s">
        <v>896</v>
      </c>
      <c r="B134" s="227" t="s">
        <v>5</v>
      </c>
      <c r="C134" s="227" t="s">
        <v>57</v>
      </c>
      <c r="D134" s="146" t="s">
        <v>897</v>
      </c>
      <c r="E134" s="228">
        <v>500</v>
      </c>
      <c r="F134" s="75">
        <v>105511.45</v>
      </c>
      <c r="G134" s="145">
        <v>157399.6</v>
      </c>
      <c r="H134" s="75">
        <f t="shared" si="1"/>
        <v>262911.05</v>
      </c>
    </row>
    <row r="135" spans="1:8" ht="41.25" customHeight="1">
      <c r="A135" s="26" t="s">
        <v>896</v>
      </c>
      <c r="B135" s="253" t="s">
        <v>5</v>
      </c>
      <c r="C135" s="253" t="s">
        <v>368</v>
      </c>
      <c r="D135" s="146" t="s">
        <v>897</v>
      </c>
      <c r="E135" s="254">
        <v>500</v>
      </c>
      <c r="F135" s="75">
        <v>600000</v>
      </c>
      <c r="G135" s="145"/>
      <c r="H135" s="75">
        <f t="shared" si="1"/>
        <v>600000</v>
      </c>
    </row>
    <row r="136" spans="1:8" ht="26.25" customHeight="1">
      <c r="A136" s="43" t="s">
        <v>72</v>
      </c>
      <c r="B136" s="44" t="s">
        <v>6</v>
      </c>
      <c r="C136" s="160"/>
      <c r="D136" s="160"/>
      <c r="E136" s="25"/>
      <c r="F136" s="74">
        <f>F137+F138+F142+F143+F144+F145+F146+F147+F148+F149+F150+F151+F152+F153+F156+F157+F158+F159+F160+F161+F166+F167+F168+F169+F170+F171+F172+F173+F174+F175+F176+F181+F182+F183+F184+F185+F186+F187+F189+F190+F192+F193+F195+F197+F199+F201+F203+F209+F210+F211+F212+F213+F214+F215+F216+F217+F218+F219+F220+F221+F222+F223+F224+F225+F226+F228+F229+F230+F231+F232+F234+F235+F236+F237+F238+F240+F227+F179+F180+F155+F188+F207+F233+F191+F194+F196+F198+F200+F202+F204+F208+F239+F241+F205+F206+F139+F140+F141+F162+F163+F164+F165+F177+F178</f>
        <v>163874776.68</v>
      </c>
      <c r="G136" s="74">
        <f>G137+G138+G142+G143+G144+G145+G146+G147+G148+G149+G150+G151+G152+G153+G156+G157+G158+G159+G160+G161+G166+G167+G168+G169+G170+G171+G172+G173+G174+G175+G176+G181+G182+G183+G184+G185+G186+G187+G189+G190+G192+G193+G195+G197+G199+G201+G203+G209+G210+G211+G212+G213+G214+G215+G216+G217+G218+G219+G220+G221+G222+G223+G224+G225+G226+G228+G229+G230+G231+G232+G234+G235+G236+G237+G238+G240+G227+G179+G180+G155+G188+G207+G233+G191+G194+G196+G198+G200+G202+G204+G208+G239+G241+G205+G206+G139+G140+G141+G162+G163+G164+G165+G177+G178</f>
        <v>1945783.33</v>
      </c>
      <c r="H136" s="74">
        <f>H137+H138+H142+H143+H144+H145+H146+H147+H148+H149+H150+H151+H152+H153+H156+H157+H158+H159+H160+H161+H166+H167+H168+H169+H170+H171+H172+H173+H174+H175+H176+H181+H182+H183+H184+H185+H186+H187+H189+H190+H192+H193+H195+H197+H199+H201+H203+H209+H210+H211+H212+H213+H214+H215+H216+H217+H218+H219+H220+H221+H222+H223+H224+H225+H226+H228+H229+H230+H231+H232+H234+H235+H236+H237+H238+H240+H227+H179+H180+H155+H188+H207+H233+H191+H194+H196+H198+H200+H202+H204+H208+H239+H241+H205+H206+H139+H140+H141+H162+H163+H164+H165+H177+H178</f>
        <v>165820560.01000005</v>
      </c>
    </row>
    <row r="137" spans="1:8" ht="38.25">
      <c r="A137" s="46" t="s">
        <v>826</v>
      </c>
      <c r="B137" s="185" t="s">
        <v>6</v>
      </c>
      <c r="C137" s="185" t="s">
        <v>52</v>
      </c>
      <c r="D137" s="185" t="s">
        <v>827</v>
      </c>
      <c r="E137" s="25">
        <v>200</v>
      </c>
      <c r="F137" s="75">
        <v>745000</v>
      </c>
      <c r="G137" s="145"/>
      <c r="H137" s="75">
        <f>F137+G137</f>
        <v>745000</v>
      </c>
    </row>
    <row r="138" spans="1:8" ht="41.25" customHeight="1">
      <c r="A138" s="39" t="s">
        <v>528</v>
      </c>
      <c r="B138" s="160" t="s">
        <v>6</v>
      </c>
      <c r="C138" s="160" t="s">
        <v>52</v>
      </c>
      <c r="D138" s="160" t="s">
        <v>529</v>
      </c>
      <c r="E138" s="162">
        <v>200</v>
      </c>
      <c r="F138" s="75">
        <v>399359.49</v>
      </c>
      <c r="G138" s="145"/>
      <c r="H138" s="75">
        <f>F138+G138</f>
        <v>399359.49</v>
      </c>
    </row>
    <row r="139" spans="1:8" ht="66.75" customHeight="1">
      <c r="A139" s="26" t="s">
        <v>964</v>
      </c>
      <c r="B139" s="285" t="s">
        <v>6</v>
      </c>
      <c r="C139" s="285" t="s">
        <v>52</v>
      </c>
      <c r="D139" s="307" t="s">
        <v>972</v>
      </c>
      <c r="E139" s="286">
        <v>200</v>
      </c>
      <c r="F139" s="75">
        <v>0</v>
      </c>
      <c r="G139" s="145"/>
      <c r="H139" s="75">
        <f>F139+G139</f>
        <v>0</v>
      </c>
    </row>
    <row r="140" spans="1:8" ht="78" customHeight="1">
      <c r="A140" s="26" t="s">
        <v>977</v>
      </c>
      <c r="B140" s="305" t="s">
        <v>6</v>
      </c>
      <c r="C140" s="305" t="s">
        <v>52</v>
      </c>
      <c r="D140" s="307" t="s">
        <v>981</v>
      </c>
      <c r="E140" s="306">
        <v>200</v>
      </c>
      <c r="F140" s="75">
        <v>1241990</v>
      </c>
      <c r="G140" s="145"/>
      <c r="H140" s="75">
        <f>F140+G140</f>
        <v>1241990</v>
      </c>
    </row>
    <row r="141" spans="1:8" ht="78" customHeight="1">
      <c r="A141" s="26" t="s">
        <v>978</v>
      </c>
      <c r="B141" s="305" t="s">
        <v>6</v>
      </c>
      <c r="C141" s="305" t="s">
        <v>52</v>
      </c>
      <c r="D141" s="307" t="s">
        <v>982</v>
      </c>
      <c r="E141" s="306">
        <v>200</v>
      </c>
      <c r="F141" s="75">
        <v>22.64</v>
      </c>
      <c r="G141" s="145">
        <v>0.01</v>
      </c>
      <c r="H141" s="75">
        <f>F141+G141</f>
        <v>22.650000000000002</v>
      </c>
    </row>
    <row r="142" spans="1:8" ht="41.25" customHeight="1">
      <c r="A142" s="26" t="s">
        <v>768</v>
      </c>
      <c r="B142" s="160" t="s">
        <v>6</v>
      </c>
      <c r="C142" s="160" t="s">
        <v>52</v>
      </c>
      <c r="D142" s="160" t="s">
        <v>767</v>
      </c>
      <c r="E142" s="162">
        <v>200</v>
      </c>
      <c r="F142" s="75">
        <v>505050.51</v>
      </c>
      <c r="G142" s="145">
        <v>101010.1</v>
      </c>
      <c r="H142" s="75">
        <f aca="true" t="shared" si="2" ref="H142:H227">F142+G142</f>
        <v>606060.61</v>
      </c>
    </row>
    <row r="143" spans="1:8" ht="41.25" customHeight="1">
      <c r="A143" s="26" t="s">
        <v>983</v>
      </c>
      <c r="B143" s="160" t="s">
        <v>6</v>
      </c>
      <c r="C143" s="160" t="s">
        <v>52</v>
      </c>
      <c r="D143" s="181" t="s">
        <v>821</v>
      </c>
      <c r="E143" s="162">
        <v>200</v>
      </c>
      <c r="F143" s="75">
        <v>1129426.18</v>
      </c>
      <c r="G143" s="145"/>
      <c r="H143" s="75">
        <f t="shared" si="2"/>
        <v>1129426.18</v>
      </c>
    </row>
    <row r="144" spans="1:8" ht="106.5" customHeight="1">
      <c r="A144" s="120" t="s">
        <v>665</v>
      </c>
      <c r="B144" s="160" t="s">
        <v>6</v>
      </c>
      <c r="C144" s="160" t="s">
        <v>52</v>
      </c>
      <c r="D144" s="121" t="s">
        <v>533</v>
      </c>
      <c r="E144" s="122">
        <v>200</v>
      </c>
      <c r="F144" s="163">
        <v>51890</v>
      </c>
      <c r="G144" s="145"/>
      <c r="H144" s="75">
        <f t="shared" si="2"/>
        <v>51890</v>
      </c>
    </row>
    <row r="145" spans="1:8" ht="30.75" customHeight="1">
      <c r="A145" s="26" t="s">
        <v>130</v>
      </c>
      <c r="B145" s="160" t="s">
        <v>6</v>
      </c>
      <c r="C145" s="160" t="s">
        <v>52</v>
      </c>
      <c r="D145" s="160" t="s">
        <v>543</v>
      </c>
      <c r="E145" s="162">
        <v>200</v>
      </c>
      <c r="F145" s="75">
        <v>1387100</v>
      </c>
      <c r="G145" s="145">
        <v>-277415.14</v>
      </c>
      <c r="H145" s="75">
        <f t="shared" si="2"/>
        <v>1109684.8599999999</v>
      </c>
    </row>
    <row r="146" spans="1:8" ht="68.25" customHeight="1">
      <c r="A146" s="26" t="s">
        <v>79</v>
      </c>
      <c r="B146" s="160" t="s">
        <v>6</v>
      </c>
      <c r="C146" s="160" t="s">
        <v>52</v>
      </c>
      <c r="D146" s="160" t="s">
        <v>541</v>
      </c>
      <c r="E146" s="162">
        <v>100</v>
      </c>
      <c r="F146" s="75">
        <v>1704602</v>
      </c>
      <c r="G146" s="145">
        <v>-123686.07</v>
      </c>
      <c r="H146" s="75">
        <f t="shared" si="2"/>
        <v>1580915.93</v>
      </c>
    </row>
    <row r="147" spans="1:8" ht="42.75" customHeight="1">
      <c r="A147" s="26" t="s">
        <v>128</v>
      </c>
      <c r="B147" s="160" t="s">
        <v>6</v>
      </c>
      <c r="C147" s="160" t="s">
        <v>52</v>
      </c>
      <c r="D147" s="159" t="s">
        <v>541</v>
      </c>
      <c r="E147" s="162">
        <v>200</v>
      </c>
      <c r="F147" s="75">
        <v>3719827.21</v>
      </c>
      <c r="G147" s="145">
        <v>819001.97</v>
      </c>
      <c r="H147" s="75">
        <f t="shared" si="2"/>
        <v>4538829.18</v>
      </c>
    </row>
    <row r="148" spans="1:8" ht="29.25" customHeight="1">
      <c r="A148" s="26" t="s">
        <v>80</v>
      </c>
      <c r="B148" s="160" t="s">
        <v>6</v>
      </c>
      <c r="C148" s="160" t="s">
        <v>52</v>
      </c>
      <c r="D148" s="160" t="s">
        <v>541</v>
      </c>
      <c r="E148" s="162">
        <v>800</v>
      </c>
      <c r="F148" s="75">
        <v>246788.13</v>
      </c>
      <c r="G148" s="145">
        <v>2834.52</v>
      </c>
      <c r="H148" s="75">
        <f t="shared" si="2"/>
        <v>249622.65</v>
      </c>
    </row>
    <row r="149" spans="1:8" ht="56.25" customHeight="1">
      <c r="A149" s="45" t="s">
        <v>357</v>
      </c>
      <c r="B149" s="160" t="s">
        <v>6</v>
      </c>
      <c r="C149" s="160" t="s">
        <v>52</v>
      </c>
      <c r="D149" s="160" t="s">
        <v>544</v>
      </c>
      <c r="E149" s="162">
        <v>100</v>
      </c>
      <c r="F149" s="75">
        <v>993188.25</v>
      </c>
      <c r="G149" s="145"/>
      <c r="H149" s="75">
        <f t="shared" si="2"/>
        <v>993188.25</v>
      </c>
    </row>
    <row r="150" spans="1:8" ht="54.75" customHeight="1">
      <c r="A150" s="45" t="s">
        <v>358</v>
      </c>
      <c r="B150" s="160" t="s">
        <v>6</v>
      </c>
      <c r="C150" s="160" t="s">
        <v>52</v>
      </c>
      <c r="D150" s="160" t="s">
        <v>545</v>
      </c>
      <c r="E150" s="162">
        <v>100</v>
      </c>
      <c r="F150" s="75">
        <v>151215.37</v>
      </c>
      <c r="G150" s="145"/>
      <c r="H150" s="75">
        <f t="shared" si="2"/>
        <v>151215.37</v>
      </c>
    </row>
    <row r="151" spans="1:8" ht="38.25">
      <c r="A151" s="26" t="s">
        <v>129</v>
      </c>
      <c r="B151" s="160" t="s">
        <v>6</v>
      </c>
      <c r="C151" s="160" t="s">
        <v>52</v>
      </c>
      <c r="D151" s="160" t="s">
        <v>542</v>
      </c>
      <c r="E151" s="162">
        <v>200</v>
      </c>
      <c r="F151" s="75">
        <v>1299988</v>
      </c>
      <c r="G151" s="145"/>
      <c r="H151" s="75">
        <f t="shared" si="2"/>
        <v>1299988</v>
      </c>
    </row>
    <row r="152" spans="1:8" ht="122.25" customHeight="1">
      <c r="A152" s="26" t="s">
        <v>669</v>
      </c>
      <c r="B152" s="160" t="s">
        <v>6</v>
      </c>
      <c r="C152" s="160" t="s">
        <v>52</v>
      </c>
      <c r="D152" s="160" t="s">
        <v>557</v>
      </c>
      <c r="E152" s="162">
        <v>100</v>
      </c>
      <c r="F152" s="75">
        <v>9330089</v>
      </c>
      <c r="G152" s="145">
        <v>371096</v>
      </c>
      <c r="H152" s="75">
        <f t="shared" si="2"/>
        <v>9701185</v>
      </c>
    </row>
    <row r="153" spans="1:8" ht="91.5" customHeight="1">
      <c r="A153" s="26" t="s">
        <v>670</v>
      </c>
      <c r="B153" s="160" t="s">
        <v>6</v>
      </c>
      <c r="C153" s="160" t="s">
        <v>52</v>
      </c>
      <c r="D153" s="160" t="s">
        <v>557</v>
      </c>
      <c r="E153" s="162">
        <v>200</v>
      </c>
      <c r="F153" s="75">
        <v>47946</v>
      </c>
      <c r="G153" s="145">
        <v>732</v>
      </c>
      <c r="H153" s="75">
        <f t="shared" si="2"/>
        <v>48678</v>
      </c>
    </row>
    <row r="154" spans="1:8" ht="9.75" customHeight="1" hidden="1">
      <c r="A154" s="45" t="s">
        <v>357</v>
      </c>
      <c r="B154" s="160" t="s">
        <v>6</v>
      </c>
      <c r="C154" s="160" t="s">
        <v>52</v>
      </c>
      <c r="D154" s="160" t="s">
        <v>544</v>
      </c>
      <c r="E154" s="162">
        <v>100</v>
      </c>
      <c r="F154" s="75">
        <v>461286</v>
      </c>
      <c r="G154" s="145"/>
      <c r="H154" s="75">
        <f t="shared" si="2"/>
        <v>461286</v>
      </c>
    </row>
    <row r="155" spans="1:8" ht="45" customHeight="1">
      <c r="A155" s="39" t="s">
        <v>786</v>
      </c>
      <c r="B155" s="227" t="s">
        <v>6</v>
      </c>
      <c r="C155" s="227" t="s">
        <v>52</v>
      </c>
      <c r="D155" s="227" t="s">
        <v>787</v>
      </c>
      <c r="E155" s="228">
        <v>200</v>
      </c>
      <c r="F155" s="75">
        <v>24000</v>
      </c>
      <c r="G155" s="145"/>
      <c r="H155" s="75">
        <f t="shared" si="2"/>
        <v>24000</v>
      </c>
    </row>
    <row r="156" spans="1:8" ht="38.25">
      <c r="A156" s="45" t="s">
        <v>826</v>
      </c>
      <c r="B156" s="185" t="s">
        <v>6</v>
      </c>
      <c r="C156" s="185" t="s">
        <v>53</v>
      </c>
      <c r="D156" s="185" t="s">
        <v>827</v>
      </c>
      <c r="E156" s="186">
        <v>200</v>
      </c>
      <c r="F156" s="75">
        <v>800000</v>
      </c>
      <c r="G156" s="145"/>
      <c r="H156" s="75">
        <f t="shared" si="2"/>
        <v>800000</v>
      </c>
    </row>
    <row r="157" spans="1:8" ht="40.5" customHeight="1">
      <c r="A157" s="45" t="s">
        <v>834</v>
      </c>
      <c r="B157" s="185" t="s">
        <v>6</v>
      </c>
      <c r="C157" s="185" t="s">
        <v>53</v>
      </c>
      <c r="D157" s="185" t="s">
        <v>827</v>
      </c>
      <c r="E157" s="186">
        <v>600</v>
      </c>
      <c r="F157" s="75">
        <v>1000000</v>
      </c>
      <c r="G157" s="145"/>
      <c r="H157" s="75">
        <f t="shared" si="2"/>
        <v>1000000</v>
      </c>
    </row>
    <row r="158" spans="1:8" ht="38.25">
      <c r="A158" s="26" t="s">
        <v>525</v>
      </c>
      <c r="B158" s="160" t="s">
        <v>6</v>
      </c>
      <c r="C158" s="160" t="s">
        <v>53</v>
      </c>
      <c r="D158" s="160" t="s">
        <v>526</v>
      </c>
      <c r="E158" s="162">
        <v>200</v>
      </c>
      <c r="F158" s="75">
        <v>3242365.56</v>
      </c>
      <c r="G158" s="145">
        <v>-0.01</v>
      </c>
      <c r="H158" s="75">
        <f t="shared" si="2"/>
        <v>3242365.5500000003</v>
      </c>
    </row>
    <row r="159" spans="1:8" ht="42" customHeight="1">
      <c r="A159" s="26" t="s">
        <v>527</v>
      </c>
      <c r="B159" s="160" t="s">
        <v>6</v>
      </c>
      <c r="C159" s="160" t="s">
        <v>53</v>
      </c>
      <c r="D159" s="160" t="s">
        <v>526</v>
      </c>
      <c r="E159" s="162">
        <v>600</v>
      </c>
      <c r="F159" s="75">
        <v>3455243.24</v>
      </c>
      <c r="G159" s="145"/>
      <c r="H159" s="75">
        <f t="shared" si="2"/>
        <v>3455243.24</v>
      </c>
    </row>
    <row r="160" spans="1:8" ht="80.25" customHeight="1">
      <c r="A160" s="3" t="s">
        <v>960</v>
      </c>
      <c r="B160" s="160" t="s">
        <v>6</v>
      </c>
      <c r="C160" s="160" t="s">
        <v>53</v>
      </c>
      <c r="D160" s="162" t="s">
        <v>695</v>
      </c>
      <c r="E160" s="162">
        <v>200</v>
      </c>
      <c r="F160" s="76">
        <v>914631.15</v>
      </c>
      <c r="G160" s="145"/>
      <c r="H160" s="75">
        <f t="shared" si="2"/>
        <v>914631.15</v>
      </c>
    </row>
    <row r="161" spans="1:8" ht="81" customHeight="1">
      <c r="A161" s="3" t="s">
        <v>961</v>
      </c>
      <c r="B161" s="160" t="s">
        <v>6</v>
      </c>
      <c r="C161" s="160" t="s">
        <v>53</v>
      </c>
      <c r="D161" s="162" t="s">
        <v>695</v>
      </c>
      <c r="E161" s="162">
        <v>600</v>
      </c>
      <c r="F161" s="76">
        <v>2806928</v>
      </c>
      <c r="G161" s="145"/>
      <c r="H161" s="75">
        <f t="shared" si="2"/>
        <v>2806928</v>
      </c>
    </row>
    <row r="162" spans="1:8" ht="81" customHeight="1">
      <c r="A162" s="311" t="s">
        <v>992</v>
      </c>
      <c r="B162" s="313" t="s">
        <v>6</v>
      </c>
      <c r="C162" s="313" t="s">
        <v>53</v>
      </c>
      <c r="D162" s="313" t="s">
        <v>994</v>
      </c>
      <c r="E162" s="314">
        <v>200</v>
      </c>
      <c r="F162" s="76"/>
      <c r="G162" s="145">
        <v>11.2</v>
      </c>
      <c r="H162" s="75">
        <f t="shared" si="2"/>
        <v>11.2</v>
      </c>
    </row>
    <row r="163" spans="1:8" ht="81" customHeight="1">
      <c r="A163" s="311" t="s">
        <v>993</v>
      </c>
      <c r="B163" s="313" t="s">
        <v>6</v>
      </c>
      <c r="C163" s="313" t="s">
        <v>53</v>
      </c>
      <c r="D163" s="313" t="s">
        <v>994</v>
      </c>
      <c r="E163" s="314">
        <v>600</v>
      </c>
      <c r="F163" s="76"/>
      <c r="G163" s="145">
        <v>19.6</v>
      </c>
      <c r="H163" s="75">
        <f t="shared" si="2"/>
        <v>19.6</v>
      </c>
    </row>
    <row r="164" spans="1:8" ht="81" customHeight="1">
      <c r="A164" s="311" t="s">
        <v>990</v>
      </c>
      <c r="B164" s="313" t="s">
        <v>6</v>
      </c>
      <c r="C164" s="313" t="s">
        <v>53</v>
      </c>
      <c r="D164" s="324" t="s">
        <v>1014</v>
      </c>
      <c r="E164" s="314">
        <v>200</v>
      </c>
      <c r="F164" s="76"/>
      <c r="G164" s="145">
        <v>53792.61</v>
      </c>
      <c r="H164" s="75">
        <f>F164+G164</f>
        <v>53792.61</v>
      </c>
    </row>
    <row r="165" spans="1:8" ht="81" customHeight="1">
      <c r="A165" s="311" t="s">
        <v>991</v>
      </c>
      <c r="B165" s="313" t="s">
        <v>6</v>
      </c>
      <c r="C165" s="313" t="s">
        <v>53</v>
      </c>
      <c r="D165" s="324" t="s">
        <v>1014</v>
      </c>
      <c r="E165" s="314">
        <v>600</v>
      </c>
      <c r="F165" s="76"/>
      <c r="G165" s="145">
        <v>100595.88</v>
      </c>
      <c r="H165" s="75">
        <f>F165+G165</f>
        <v>100595.88</v>
      </c>
    </row>
    <row r="166" spans="1:8" ht="81.75" customHeight="1">
      <c r="A166" s="37" t="s">
        <v>366</v>
      </c>
      <c r="B166" s="160" t="s">
        <v>6</v>
      </c>
      <c r="C166" s="160" t="s">
        <v>53</v>
      </c>
      <c r="D166" s="162">
        <v>2120180090</v>
      </c>
      <c r="E166" s="162">
        <v>600</v>
      </c>
      <c r="F166" s="76">
        <v>80914</v>
      </c>
      <c r="G166" s="145"/>
      <c r="H166" s="75">
        <f t="shared" si="2"/>
        <v>80914</v>
      </c>
    </row>
    <row r="167" spans="1:8" ht="51">
      <c r="A167" s="26" t="s">
        <v>773</v>
      </c>
      <c r="B167" s="160" t="s">
        <v>6</v>
      </c>
      <c r="C167" s="160" t="s">
        <v>53</v>
      </c>
      <c r="D167" s="160" t="s">
        <v>774</v>
      </c>
      <c r="E167" s="162">
        <v>200</v>
      </c>
      <c r="F167" s="75">
        <v>365180.4</v>
      </c>
      <c r="G167" s="145">
        <v>34700</v>
      </c>
      <c r="H167" s="75">
        <f t="shared" si="2"/>
        <v>399880.4</v>
      </c>
    </row>
    <row r="168" spans="1:8" ht="51">
      <c r="A168" s="26" t="s">
        <v>775</v>
      </c>
      <c r="B168" s="160" t="s">
        <v>6</v>
      </c>
      <c r="C168" s="160" t="s">
        <v>53</v>
      </c>
      <c r="D168" s="160" t="s">
        <v>774</v>
      </c>
      <c r="E168" s="162">
        <v>600</v>
      </c>
      <c r="F168" s="75">
        <v>1264494.8</v>
      </c>
      <c r="G168" s="145">
        <v>-34700</v>
      </c>
      <c r="H168" s="75">
        <f t="shared" si="2"/>
        <v>1229794.8</v>
      </c>
    </row>
    <row r="169" spans="1:8" ht="66" customHeight="1">
      <c r="A169" s="26" t="s">
        <v>81</v>
      </c>
      <c r="B169" s="160" t="s">
        <v>6</v>
      </c>
      <c r="C169" s="160" t="s">
        <v>53</v>
      </c>
      <c r="D169" s="160" t="s">
        <v>547</v>
      </c>
      <c r="E169" s="162">
        <v>100</v>
      </c>
      <c r="F169" s="75">
        <v>1315109.06</v>
      </c>
      <c r="G169" s="145">
        <v>-204053.81</v>
      </c>
      <c r="H169" s="75">
        <f t="shared" si="2"/>
        <v>1111055.25</v>
      </c>
    </row>
    <row r="170" spans="1:8" ht="53.25" customHeight="1">
      <c r="A170" s="46" t="s">
        <v>131</v>
      </c>
      <c r="B170" s="160" t="s">
        <v>6</v>
      </c>
      <c r="C170" s="160" t="s">
        <v>53</v>
      </c>
      <c r="D170" s="159" t="s">
        <v>547</v>
      </c>
      <c r="E170" s="162">
        <v>200</v>
      </c>
      <c r="F170" s="75">
        <v>11971142.21</v>
      </c>
      <c r="G170" s="145">
        <v>427026.83</v>
      </c>
      <c r="H170" s="75">
        <f t="shared" si="2"/>
        <v>12398169.040000001</v>
      </c>
    </row>
    <row r="171" spans="1:8" ht="51">
      <c r="A171" s="46" t="s">
        <v>82</v>
      </c>
      <c r="B171" s="160" t="s">
        <v>6</v>
      </c>
      <c r="C171" s="160" t="s">
        <v>53</v>
      </c>
      <c r="D171" s="159" t="s">
        <v>547</v>
      </c>
      <c r="E171" s="162">
        <v>600</v>
      </c>
      <c r="F171" s="75">
        <v>19734631.21</v>
      </c>
      <c r="G171" s="145">
        <v>177955.05</v>
      </c>
      <c r="H171" s="75">
        <f t="shared" si="2"/>
        <v>19912586.26</v>
      </c>
    </row>
    <row r="172" spans="1:8" ht="38.25">
      <c r="A172" s="46" t="s">
        <v>83</v>
      </c>
      <c r="B172" s="160" t="s">
        <v>6</v>
      </c>
      <c r="C172" s="160" t="s">
        <v>53</v>
      </c>
      <c r="D172" s="159" t="s">
        <v>547</v>
      </c>
      <c r="E172" s="162">
        <v>800</v>
      </c>
      <c r="F172" s="75">
        <v>367832.61</v>
      </c>
      <c r="G172" s="145">
        <v>1609.54</v>
      </c>
      <c r="H172" s="75">
        <f t="shared" si="2"/>
        <v>369442.14999999997</v>
      </c>
    </row>
    <row r="173" spans="1:8" ht="38.25">
      <c r="A173" s="26" t="s">
        <v>129</v>
      </c>
      <c r="B173" s="160" t="s">
        <v>6</v>
      </c>
      <c r="C173" s="160" t="s">
        <v>53</v>
      </c>
      <c r="D173" s="160" t="s">
        <v>549</v>
      </c>
      <c r="E173" s="162">
        <v>200</v>
      </c>
      <c r="F173" s="75">
        <v>582384.6</v>
      </c>
      <c r="G173" s="145"/>
      <c r="H173" s="75">
        <f t="shared" si="2"/>
        <v>582384.6</v>
      </c>
    </row>
    <row r="174" spans="1:8" ht="27.75" customHeight="1">
      <c r="A174" s="26" t="s">
        <v>130</v>
      </c>
      <c r="B174" s="160" t="s">
        <v>6</v>
      </c>
      <c r="C174" s="160" t="s">
        <v>53</v>
      </c>
      <c r="D174" s="160" t="s">
        <v>550</v>
      </c>
      <c r="E174" s="162">
        <v>200</v>
      </c>
      <c r="F174" s="75">
        <v>514300</v>
      </c>
      <c r="G174" s="145">
        <v>24341.97</v>
      </c>
      <c r="H174" s="75">
        <f t="shared" si="2"/>
        <v>538641.97</v>
      </c>
    </row>
    <row r="175" spans="1:8" ht="108" customHeight="1">
      <c r="A175" s="110" t="s">
        <v>995</v>
      </c>
      <c r="B175" s="160" t="s">
        <v>6</v>
      </c>
      <c r="C175" s="160" t="s">
        <v>53</v>
      </c>
      <c r="D175" s="160" t="s">
        <v>553</v>
      </c>
      <c r="E175" s="162">
        <v>100</v>
      </c>
      <c r="F175" s="75">
        <v>1249920</v>
      </c>
      <c r="G175" s="75">
        <v>-1249920</v>
      </c>
      <c r="H175" s="75">
        <f t="shared" si="2"/>
        <v>0</v>
      </c>
    </row>
    <row r="176" spans="1:8" ht="79.5" customHeight="1">
      <c r="A176" s="110" t="s">
        <v>996</v>
      </c>
      <c r="B176" s="235" t="s">
        <v>6</v>
      </c>
      <c r="C176" s="235" t="s">
        <v>53</v>
      </c>
      <c r="D176" s="235" t="s">
        <v>553</v>
      </c>
      <c r="E176" s="236">
        <v>600</v>
      </c>
      <c r="F176" s="75">
        <v>2890440</v>
      </c>
      <c r="G176" s="75">
        <v>-2890440</v>
      </c>
      <c r="H176" s="75">
        <f t="shared" si="2"/>
        <v>0</v>
      </c>
    </row>
    <row r="177" spans="1:8" ht="54.75" customHeight="1">
      <c r="A177" s="110" t="s">
        <v>1000</v>
      </c>
      <c r="B177" s="313" t="s">
        <v>6</v>
      </c>
      <c r="C177" s="313" t="s">
        <v>53</v>
      </c>
      <c r="D177" s="165" t="s">
        <v>553</v>
      </c>
      <c r="E177" s="314">
        <v>100</v>
      </c>
      <c r="F177" s="75"/>
      <c r="G177" s="75">
        <v>1249920</v>
      </c>
      <c r="H177" s="75">
        <f>F177+G177</f>
        <v>1249920</v>
      </c>
    </row>
    <row r="178" spans="1:8" ht="54.75" customHeight="1">
      <c r="A178" s="110" t="s">
        <v>997</v>
      </c>
      <c r="B178" s="313" t="s">
        <v>6</v>
      </c>
      <c r="C178" s="313" t="s">
        <v>53</v>
      </c>
      <c r="D178" s="165" t="s">
        <v>553</v>
      </c>
      <c r="E178" s="314">
        <v>600</v>
      </c>
      <c r="F178" s="75"/>
      <c r="G178" s="75">
        <v>2890440</v>
      </c>
      <c r="H178" s="75">
        <f>F178+G178</f>
        <v>2890440</v>
      </c>
    </row>
    <row r="179" spans="1:8" ht="63.75">
      <c r="A179" s="45" t="s">
        <v>890</v>
      </c>
      <c r="B179" s="235" t="s">
        <v>6</v>
      </c>
      <c r="C179" s="235" t="s">
        <v>53</v>
      </c>
      <c r="D179" s="235" t="s">
        <v>888</v>
      </c>
      <c r="E179" s="236">
        <v>200</v>
      </c>
      <c r="F179" s="75">
        <v>46958.38</v>
      </c>
      <c r="G179" s="145"/>
      <c r="H179" s="75">
        <f>F179+G179</f>
        <v>46958.38</v>
      </c>
    </row>
    <row r="180" spans="1:8" ht="63.75">
      <c r="A180" s="110" t="s">
        <v>908</v>
      </c>
      <c r="B180" s="232" t="s">
        <v>6</v>
      </c>
      <c r="C180" s="232" t="s">
        <v>53</v>
      </c>
      <c r="D180" s="165" t="s">
        <v>888</v>
      </c>
      <c r="E180" s="233">
        <v>600</v>
      </c>
      <c r="F180" s="75">
        <v>144360.33</v>
      </c>
      <c r="G180" s="145"/>
      <c r="H180" s="75">
        <f>F180+G180</f>
        <v>144360.33</v>
      </c>
    </row>
    <row r="181" spans="1:8" ht="53.25" customHeight="1">
      <c r="A181" s="45" t="s">
        <v>357</v>
      </c>
      <c r="B181" s="160" t="s">
        <v>6</v>
      </c>
      <c r="C181" s="160" t="s">
        <v>53</v>
      </c>
      <c r="D181" s="160" t="s">
        <v>551</v>
      </c>
      <c r="E181" s="162">
        <v>100</v>
      </c>
      <c r="F181" s="75">
        <v>73424.21</v>
      </c>
      <c r="G181" s="145">
        <v>65100</v>
      </c>
      <c r="H181" s="75">
        <f t="shared" si="2"/>
        <v>138524.21000000002</v>
      </c>
    </row>
    <row r="182" spans="1:8" ht="56.25" customHeight="1">
      <c r="A182" s="45" t="s">
        <v>358</v>
      </c>
      <c r="B182" s="160" t="s">
        <v>6</v>
      </c>
      <c r="C182" s="160" t="s">
        <v>53</v>
      </c>
      <c r="D182" s="160" t="s">
        <v>552</v>
      </c>
      <c r="E182" s="162">
        <v>100</v>
      </c>
      <c r="F182" s="75">
        <v>275246.34</v>
      </c>
      <c r="G182" s="145"/>
      <c r="H182" s="75">
        <f t="shared" si="2"/>
        <v>275246.34</v>
      </c>
    </row>
    <row r="183" spans="1:8" ht="143.25" customHeight="1">
      <c r="A183" s="58" t="s">
        <v>710</v>
      </c>
      <c r="B183" s="160" t="s">
        <v>6</v>
      </c>
      <c r="C183" s="160" t="s">
        <v>53</v>
      </c>
      <c r="D183" s="160" t="s">
        <v>711</v>
      </c>
      <c r="E183" s="162">
        <v>100</v>
      </c>
      <c r="F183" s="75">
        <v>17155258.66</v>
      </c>
      <c r="G183" s="145">
        <v>-674691.16</v>
      </c>
      <c r="H183" s="75">
        <f t="shared" si="2"/>
        <v>16480567.5</v>
      </c>
    </row>
    <row r="184" spans="1:8" ht="120.75" customHeight="1">
      <c r="A184" s="26" t="s">
        <v>712</v>
      </c>
      <c r="B184" s="160" t="s">
        <v>6</v>
      </c>
      <c r="C184" s="160" t="s">
        <v>53</v>
      </c>
      <c r="D184" s="160" t="s">
        <v>711</v>
      </c>
      <c r="E184" s="162">
        <v>200</v>
      </c>
      <c r="F184" s="75">
        <v>204337</v>
      </c>
      <c r="G184" s="145">
        <v>-6940.96</v>
      </c>
      <c r="H184" s="75">
        <f t="shared" si="2"/>
        <v>197396.04</v>
      </c>
    </row>
    <row r="185" spans="1:8" ht="133.5" customHeight="1">
      <c r="A185" s="46" t="s">
        <v>713</v>
      </c>
      <c r="B185" s="160" t="s">
        <v>6</v>
      </c>
      <c r="C185" s="160" t="s">
        <v>53</v>
      </c>
      <c r="D185" s="160" t="s">
        <v>711</v>
      </c>
      <c r="E185" s="162">
        <v>600</v>
      </c>
      <c r="F185" s="75">
        <v>48841737.59</v>
      </c>
      <c r="G185" s="145">
        <v>1305160.66</v>
      </c>
      <c r="H185" s="75">
        <f t="shared" si="2"/>
        <v>50146898.25</v>
      </c>
    </row>
    <row r="186" spans="1:8" ht="51.75">
      <c r="A186" s="39" t="s">
        <v>443</v>
      </c>
      <c r="B186" s="185" t="s">
        <v>6</v>
      </c>
      <c r="C186" s="185" t="s">
        <v>53</v>
      </c>
      <c r="D186" s="185" t="s">
        <v>640</v>
      </c>
      <c r="E186" s="186">
        <v>200</v>
      </c>
      <c r="F186" s="75">
        <v>35000</v>
      </c>
      <c r="G186" s="145"/>
      <c r="H186" s="75">
        <f t="shared" si="2"/>
        <v>35000</v>
      </c>
    </row>
    <row r="187" spans="1:8" ht="39.75" customHeight="1">
      <c r="A187" s="39" t="s">
        <v>786</v>
      </c>
      <c r="B187" s="232" t="s">
        <v>6</v>
      </c>
      <c r="C187" s="232" t="s">
        <v>53</v>
      </c>
      <c r="D187" s="232" t="s">
        <v>787</v>
      </c>
      <c r="E187" s="233">
        <v>200</v>
      </c>
      <c r="F187" s="75">
        <v>106500</v>
      </c>
      <c r="G187" s="145">
        <v>-1000</v>
      </c>
      <c r="H187" s="75">
        <f t="shared" si="2"/>
        <v>105500</v>
      </c>
    </row>
    <row r="188" spans="1:8" ht="39.75" customHeight="1">
      <c r="A188" s="39" t="s">
        <v>895</v>
      </c>
      <c r="B188" s="232" t="s">
        <v>6</v>
      </c>
      <c r="C188" s="232" t="s">
        <v>53</v>
      </c>
      <c r="D188" s="232" t="s">
        <v>787</v>
      </c>
      <c r="E188" s="233">
        <v>600</v>
      </c>
      <c r="F188" s="75">
        <v>297500</v>
      </c>
      <c r="G188" s="145"/>
      <c r="H188" s="75">
        <f t="shared" si="2"/>
        <v>297500</v>
      </c>
    </row>
    <row r="189" spans="1:8" ht="63.75">
      <c r="A189" s="26" t="s">
        <v>94</v>
      </c>
      <c r="B189" s="160" t="s">
        <v>6</v>
      </c>
      <c r="C189" s="160" t="s">
        <v>180</v>
      </c>
      <c r="D189" s="160" t="s">
        <v>560</v>
      </c>
      <c r="E189" s="162">
        <v>100</v>
      </c>
      <c r="F189" s="75">
        <v>2002614.96</v>
      </c>
      <c r="G189" s="145"/>
      <c r="H189" s="75">
        <f t="shared" si="2"/>
        <v>2002614.96</v>
      </c>
    </row>
    <row r="190" spans="1:8" ht="38.25">
      <c r="A190" s="26" t="s">
        <v>561</v>
      </c>
      <c r="B190" s="160" t="s">
        <v>6</v>
      </c>
      <c r="C190" s="160" t="s">
        <v>180</v>
      </c>
      <c r="D190" s="160" t="s">
        <v>560</v>
      </c>
      <c r="E190" s="162">
        <v>200</v>
      </c>
      <c r="F190" s="75">
        <v>341972</v>
      </c>
      <c r="G190" s="145"/>
      <c r="H190" s="75">
        <f t="shared" si="2"/>
        <v>341972</v>
      </c>
    </row>
    <row r="191" spans="1:8" ht="49.5" customHeight="1">
      <c r="A191" s="26" t="s">
        <v>919</v>
      </c>
      <c r="B191" s="255" t="s">
        <v>6</v>
      </c>
      <c r="C191" s="255" t="s">
        <v>180</v>
      </c>
      <c r="D191" s="255" t="s">
        <v>560</v>
      </c>
      <c r="E191" s="256">
        <v>600</v>
      </c>
      <c r="F191" s="145">
        <v>1247016.45</v>
      </c>
      <c r="G191" s="145">
        <v>-37472.46</v>
      </c>
      <c r="H191" s="75">
        <f t="shared" si="2"/>
        <v>1209543.99</v>
      </c>
    </row>
    <row r="192" spans="1:8" ht="28.5" customHeight="1">
      <c r="A192" s="26" t="s">
        <v>95</v>
      </c>
      <c r="B192" s="160" t="s">
        <v>6</v>
      </c>
      <c r="C192" s="160" t="s">
        <v>180</v>
      </c>
      <c r="D192" s="160" t="s">
        <v>560</v>
      </c>
      <c r="E192" s="162">
        <v>800</v>
      </c>
      <c r="F192" s="75">
        <v>14266</v>
      </c>
      <c r="G192" s="145"/>
      <c r="H192" s="75">
        <f t="shared" si="2"/>
        <v>14266</v>
      </c>
    </row>
    <row r="193" spans="1:8" ht="91.5" customHeight="1">
      <c r="A193" s="26" t="s">
        <v>714</v>
      </c>
      <c r="B193" s="160" t="s">
        <v>6</v>
      </c>
      <c r="C193" s="160" t="s">
        <v>180</v>
      </c>
      <c r="D193" s="160" t="s">
        <v>715</v>
      </c>
      <c r="E193" s="162">
        <v>100</v>
      </c>
      <c r="F193" s="75">
        <v>1700</v>
      </c>
      <c r="G193" s="145"/>
      <c r="H193" s="75">
        <f>F193+G193</f>
        <v>1700</v>
      </c>
    </row>
    <row r="194" spans="1:8" ht="67.5" customHeight="1">
      <c r="A194" s="26" t="s">
        <v>920</v>
      </c>
      <c r="B194" s="255" t="s">
        <v>6</v>
      </c>
      <c r="C194" s="255" t="s">
        <v>180</v>
      </c>
      <c r="D194" s="255" t="s">
        <v>715</v>
      </c>
      <c r="E194" s="256">
        <v>600</v>
      </c>
      <c r="F194" s="145">
        <v>2445.88</v>
      </c>
      <c r="G194" s="145"/>
      <c r="H194" s="75">
        <f>F194+G194</f>
        <v>2445.88</v>
      </c>
    </row>
    <row r="195" spans="1:8" ht="95.25" customHeight="1">
      <c r="A195" s="45" t="s">
        <v>716</v>
      </c>
      <c r="B195" s="160" t="s">
        <v>6</v>
      </c>
      <c r="C195" s="160" t="s">
        <v>180</v>
      </c>
      <c r="D195" s="160" t="s">
        <v>717</v>
      </c>
      <c r="E195" s="162">
        <v>100</v>
      </c>
      <c r="F195" s="75">
        <v>652</v>
      </c>
      <c r="G195" s="145"/>
      <c r="H195" s="75">
        <f t="shared" si="2"/>
        <v>652</v>
      </c>
    </row>
    <row r="196" spans="1:8" ht="78" customHeight="1">
      <c r="A196" s="45" t="s">
        <v>921</v>
      </c>
      <c r="B196" s="255" t="s">
        <v>6</v>
      </c>
      <c r="C196" s="255" t="s">
        <v>180</v>
      </c>
      <c r="D196" s="255" t="s">
        <v>717</v>
      </c>
      <c r="E196" s="256">
        <v>600</v>
      </c>
      <c r="F196" s="145">
        <v>712.71</v>
      </c>
      <c r="G196" s="145"/>
      <c r="H196" s="75">
        <f t="shared" si="2"/>
        <v>712.71</v>
      </c>
    </row>
    <row r="197" spans="1:8" ht="95.25" customHeight="1">
      <c r="A197" s="26" t="s">
        <v>718</v>
      </c>
      <c r="B197" s="255" t="s">
        <v>6</v>
      </c>
      <c r="C197" s="160" t="s">
        <v>180</v>
      </c>
      <c r="D197" s="160" t="s">
        <v>719</v>
      </c>
      <c r="E197" s="162">
        <v>100</v>
      </c>
      <c r="F197" s="75">
        <v>67553.3</v>
      </c>
      <c r="G197" s="145"/>
      <c r="H197" s="75">
        <f t="shared" si="2"/>
        <v>67553.3</v>
      </c>
    </row>
    <row r="198" spans="1:8" ht="79.5" customHeight="1">
      <c r="A198" s="26" t="s">
        <v>930</v>
      </c>
      <c r="B198" s="255" t="s">
        <v>6</v>
      </c>
      <c r="C198" s="255" t="s">
        <v>180</v>
      </c>
      <c r="D198" s="255" t="s">
        <v>719</v>
      </c>
      <c r="E198" s="256">
        <v>600</v>
      </c>
      <c r="F198" s="145">
        <v>67553.3</v>
      </c>
      <c r="G198" s="145"/>
      <c r="H198" s="75">
        <f t="shared" si="2"/>
        <v>67553.3</v>
      </c>
    </row>
    <row r="199" spans="1:8" ht="93.75" customHeight="1">
      <c r="A199" s="26" t="s">
        <v>720</v>
      </c>
      <c r="B199" s="160" t="s">
        <v>6</v>
      </c>
      <c r="C199" s="160" t="s">
        <v>180</v>
      </c>
      <c r="D199" s="160" t="s">
        <v>721</v>
      </c>
      <c r="E199" s="162">
        <v>100</v>
      </c>
      <c r="F199" s="75">
        <v>170598</v>
      </c>
      <c r="G199" s="145"/>
      <c r="H199" s="75">
        <f>F199+G199</f>
        <v>170598</v>
      </c>
    </row>
    <row r="200" spans="1:8" ht="83.25" customHeight="1">
      <c r="A200" s="26" t="s">
        <v>923</v>
      </c>
      <c r="B200" s="255" t="s">
        <v>6</v>
      </c>
      <c r="C200" s="255" t="s">
        <v>180</v>
      </c>
      <c r="D200" s="255" t="s">
        <v>721</v>
      </c>
      <c r="E200" s="256">
        <v>600</v>
      </c>
      <c r="F200" s="145">
        <v>170746.5</v>
      </c>
      <c r="G200" s="145"/>
      <c r="H200" s="75">
        <f>F200+G200</f>
        <v>170746.5</v>
      </c>
    </row>
    <row r="201" spans="1:8" ht="56.25" customHeight="1">
      <c r="A201" s="45" t="s">
        <v>357</v>
      </c>
      <c r="B201" s="160" t="s">
        <v>6</v>
      </c>
      <c r="C201" s="160" t="s">
        <v>180</v>
      </c>
      <c r="D201" s="160" t="s">
        <v>722</v>
      </c>
      <c r="E201" s="162">
        <v>100</v>
      </c>
      <c r="F201" s="75">
        <v>307010.11</v>
      </c>
      <c r="G201" s="145"/>
      <c r="H201" s="75">
        <f>F201+G201</f>
        <v>307010.11</v>
      </c>
    </row>
    <row r="202" spans="1:8" ht="39" customHeight="1">
      <c r="A202" s="45" t="s">
        <v>924</v>
      </c>
      <c r="B202" s="255" t="s">
        <v>6</v>
      </c>
      <c r="C202" s="255" t="s">
        <v>180</v>
      </c>
      <c r="D202" s="255" t="s">
        <v>722</v>
      </c>
      <c r="E202" s="256">
        <v>600</v>
      </c>
      <c r="F202" s="145">
        <v>504932.62</v>
      </c>
      <c r="G202" s="145">
        <v>-65100</v>
      </c>
      <c r="H202" s="75">
        <f>G202+F202</f>
        <v>439832.62</v>
      </c>
    </row>
    <row r="203" spans="1:8" ht="54" customHeight="1">
      <c r="A203" s="45" t="s">
        <v>358</v>
      </c>
      <c r="B203" s="160" t="s">
        <v>6</v>
      </c>
      <c r="C203" s="160" t="s">
        <v>180</v>
      </c>
      <c r="D203" s="160" t="s">
        <v>723</v>
      </c>
      <c r="E203" s="162">
        <v>100</v>
      </c>
      <c r="F203" s="75">
        <v>279596.09</v>
      </c>
      <c r="G203" s="145"/>
      <c r="H203" s="75">
        <f t="shared" si="2"/>
        <v>279596.09</v>
      </c>
    </row>
    <row r="204" spans="1:8" ht="42" customHeight="1">
      <c r="A204" s="45" t="s">
        <v>931</v>
      </c>
      <c r="B204" s="255" t="s">
        <v>6</v>
      </c>
      <c r="C204" s="255" t="s">
        <v>180</v>
      </c>
      <c r="D204" s="255" t="s">
        <v>723</v>
      </c>
      <c r="E204" s="256">
        <v>600</v>
      </c>
      <c r="F204" s="145">
        <v>338222.76</v>
      </c>
      <c r="G204" s="145"/>
      <c r="H204" s="75">
        <f t="shared" si="2"/>
        <v>338222.76</v>
      </c>
    </row>
    <row r="205" spans="1:8" ht="42" customHeight="1">
      <c r="A205" s="45" t="s">
        <v>959</v>
      </c>
      <c r="B205" s="262" t="s">
        <v>6</v>
      </c>
      <c r="C205" s="262" t="s">
        <v>180</v>
      </c>
      <c r="D205" s="262" t="s">
        <v>956</v>
      </c>
      <c r="E205" s="263">
        <v>600</v>
      </c>
      <c r="F205" s="145">
        <v>577530</v>
      </c>
      <c r="G205" s="145">
        <v>-9242.8</v>
      </c>
      <c r="H205" s="75">
        <f t="shared" si="2"/>
        <v>568287.2</v>
      </c>
    </row>
    <row r="206" spans="1:8" ht="42" customHeight="1">
      <c r="A206" s="45" t="s">
        <v>959</v>
      </c>
      <c r="B206" s="280" t="s">
        <v>6</v>
      </c>
      <c r="C206" s="280" t="s">
        <v>180</v>
      </c>
      <c r="D206" s="280" t="s">
        <v>956</v>
      </c>
      <c r="E206" s="281">
        <v>800</v>
      </c>
      <c r="F206" s="145">
        <v>2790</v>
      </c>
      <c r="G206" s="145">
        <v>-2790</v>
      </c>
      <c r="H206" s="75">
        <f t="shared" si="2"/>
        <v>0</v>
      </c>
    </row>
    <row r="207" spans="1:8" ht="39.75" customHeight="1">
      <c r="A207" s="39" t="s">
        <v>786</v>
      </c>
      <c r="B207" s="227" t="s">
        <v>6</v>
      </c>
      <c r="C207" s="227" t="s">
        <v>180</v>
      </c>
      <c r="D207" s="227" t="s">
        <v>787</v>
      </c>
      <c r="E207" s="228">
        <v>200</v>
      </c>
      <c r="F207" s="75">
        <v>0</v>
      </c>
      <c r="G207" s="145"/>
      <c r="H207" s="75">
        <f t="shared" si="2"/>
        <v>0</v>
      </c>
    </row>
    <row r="208" spans="1:8" ht="39.75" customHeight="1">
      <c r="A208" s="258" t="s">
        <v>932</v>
      </c>
      <c r="B208" s="255" t="s">
        <v>6</v>
      </c>
      <c r="C208" s="255" t="s">
        <v>180</v>
      </c>
      <c r="D208" s="255" t="s">
        <v>787</v>
      </c>
      <c r="E208" s="256">
        <v>600</v>
      </c>
      <c r="F208" s="145">
        <v>9500</v>
      </c>
      <c r="G208" s="145">
        <v>1000</v>
      </c>
      <c r="H208" s="75">
        <f t="shared" si="2"/>
        <v>10500</v>
      </c>
    </row>
    <row r="209" spans="1:8" ht="66.75" customHeight="1">
      <c r="A209" s="26" t="s">
        <v>564</v>
      </c>
      <c r="B209" s="160" t="s">
        <v>6</v>
      </c>
      <c r="C209" s="160" t="s">
        <v>54</v>
      </c>
      <c r="D209" s="160" t="s">
        <v>565</v>
      </c>
      <c r="E209" s="162">
        <v>600</v>
      </c>
      <c r="F209" s="75">
        <v>26040</v>
      </c>
      <c r="G209" s="145"/>
      <c r="H209" s="75">
        <f t="shared" si="2"/>
        <v>26040</v>
      </c>
    </row>
    <row r="210" spans="1:8" ht="40.5" customHeight="1">
      <c r="A210" s="47" t="s">
        <v>145</v>
      </c>
      <c r="B210" s="160" t="s">
        <v>6</v>
      </c>
      <c r="C210" s="160" t="s">
        <v>54</v>
      </c>
      <c r="D210" s="160" t="s">
        <v>566</v>
      </c>
      <c r="E210" s="162">
        <v>200</v>
      </c>
      <c r="F210" s="75">
        <v>221340</v>
      </c>
      <c r="G210" s="145"/>
      <c r="H210" s="75">
        <f t="shared" si="2"/>
        <v>221340</v>
      </c>
    </row>
    <row r="211" spans="1:8" ht="51.75">
      <c r="A211" s="47" t="s">
        <v>146</v>
      </c>
      <c r="B211" s="160" t="s">
        <v>6</v>
      </c>
      <c r="C211" s="160" t="s">
        <v>54</v>
      </c>
      <c r="D211" s="160" t="s">
        <v>566</v>
      </c>
      <c r="E211" s="162">
        <v>600</v>
      </c>
      <c r="F211" s="75">
        <v>507780</v>
      </c>
      <c r="G211" s="145"/>
      <c r="H211" s="75">
        <f t="shared" si="2"/>
        <v>507780</v>
      </c>
    </row>
    <row r="212" spans="1:8" ht="38.25">
      <c r="A212" s="26" t="s">
        <v>282</v>
      </c>
      <c r="B212" s="160" t="s">
        <v>6</v>
      </c>
      <c r="C212" s="160" t="s">
        <v>54</v>
      </c>
      <c r="D212" s="146" t="s">
        <v>595</v>
      </c>
      <c r="E212" s="162">
        <v>200</v>
      </c>
      <c r="F212" s="75">
        <v>10000</v>
      </c>
      <c r="G212" s="145"/>
      <c r="H212" s="75">
        <f t="shared" si="2"/>
        <v>10000</v>
      </c>
    </row>
    <row r="213" spans="1:8" ht="38.25">
      <c r="A213" s="26" t="s">
        <v>805</v>
      </c>
      <c r="B213" s="170" t="s">
        <v>6</v>
      </c>
      <c r="C213" s="170" t="s">
        <v>54</v>
      </c>
      <c r="D213" s="146" t="s">
        <v>595</v>
      </c>
      <c r="E213" s="171">
        <v>600</v>
      </c>
      <c r="F213" s="75">
        <v>40000</v>
      </c>
      <c r="G213" s="145"/>
      <c r="H213" s="75">
        <f t="shared" si="2"/>
        <v>40000</v>
      </c>
    </row>
    <row r="214" spans="1:8" ht="38.25">
      <c r="A214" s="26" t="s">
        <v>806</v>
      </c>
      <c r="B214" s="170" t="s">
        <v>6</v>
      </c>
      <c r="C214" s="170" t="s">
        <v>54</v>
      </c>
      <c r="D214" s="146" t="s">
        <v>596</v>
      </c>
      <c r="E214" s="171">
        <v>600</v>
      </c>
      <c r="F214" s="75"/>
      <c r="G214" s="145"/>
      <c r="H214" s="75">
        <f t="shared" si="2"/>
        <v>0</v>
      </c>
    </row>
    <row r="215" spans="1:8" ht="29.25" customHeight="1">
      <c r="A215" s="26" t="s">
        <v>770</v>
      </c>
      <c r="B215" s="160" t="s">
        <v>6</v>
      </c>
      <c r="C215" s="160" t="s">
        <v>55</v>
      </c>
      <c r="D215" s="160" t="s">
        <v>771</v>
      </c>
      <c r="E215" s="162">
        <v>200</v>
      </c>
      <c r="F215" s="76">
        <v>70100</v>
      </c>
      <c r="G215" s="145"/>
      <c r="H215" s="75">
        <f t="shared" si="2"/>
        <v>70100</v>
      </c>
    </row>
    <row r="216" spans="1:8" ht="29.25" customHeight="1">
      <c r="A216" s="26" t="s">
        <v>772</v>
      </c>
      <c r="B216" s="160" t="s">
        <v>6</v>
      </c>
      <c r="C216" s="160" t="s">
        <v>55</v>
      </c>
      <c r="D216" s="160" t="s">
        <v>771</v>
      </c>
      <c r="E216" s="162">
        <v>300</v>
      </c>
      <c r="F216" s="76">
        <v>25000</v>
      </c>
      <c r="G216" s="145"/>
      <c r="H216" s="75">
        <f t="shared" si="2"/>
        <v>25000</v>
      </c>
    </row>
    <row r="217" spans="1:8" ht="54" customHeight="1">
      <c r="A217" s="26" t="s">
        <v>127</v>
      </c>
      <c r="B217" s="160" t="s">
        <v>6</v>
      </c>
      <c r="C217" s="160" t="s">
        <v>55</v>
      </c>
      <c r="D217" s="160" t="s">
        <v>538</v>
      </c>
      <c r="E217" s="162">
        <v>200</v>
      </c>
      <c r="F217" s="75">
        <v>376400</v>
      </c>
      <c r="G217" s="145"/>
      <c r="H217" s="75">
        <f t="shared" si="2"/>
        <v>376400</v>
      </c>
    </row>
    <row r="218" spans="1:8" ht="51">
      <c r="A218" s="26" t="s">
        <v>119</v>
      </c>
      <c r="B218" s="160" t="s">
        <v>6</v>
      </c>
      <c r="C218" s="160" t="s">
        <v>55</v>
      </c>
      <c r="D218" s="160" t="s">
        <v>538</v>
      </c>
      <c r="E218" s="162">
        <v>600</v>
      </c>
      <c r="F218" s="75">
        <v>40000</v>
      </c>
      <c r="G218" s="145"/>
      <c r="H218" s="75">
        <f t="shared" si="2"/>
        <v>40000</v>
      </c>
    </row>
    <row r="219" spans="1:8" ht="56.25" customHeight="1">
      <c r="A219" s="26" t="s">
        <v>84</v>
      </c>
      <c r="B219" s="160" t="s">
        <v>6</v>
      </c>
      <c r="C219" s="160" t="s">
        <v>55</v>
      </c>
      <c r="D219" s="160" t="s">
        <v>548</v>
      </c>
      <c r="E219" s="162">
        <v>100</v>
      </c>
      <c r="F219" s="75">
        <v>7125500</v>
      </c>
      <c r="G219" s="145">
        <v>-1100</v>
      </c>
      <c r="H219" s="75">
        <f t="shared" si="2"/>
        <v>7124400</v>
      </c>
    </row>
    <row r="220" spans="1:8" ht="25.5">
      <c r="A220" s="46" t="s">
        <v>132</v>
      </c>
      <c r="B220" s="160" t="s">
        <v>6</v>
      </c>
      <c r="C220" s="160" t="s">
        <v>55</v>
      </c>
      <c r="D220" s="160" t="s">
        <v>548</v>
      </c>
      <c r="E220" s="162">
        <v>200</v>
      </c>
      <c r="F220" s="75">
        <v>1723080</v>
      </c>
      <c r="G220" s="145">
        <v>5956</v>
      </c>
      <c r="H220" s="75">
        <f t="shared" si="2"/>
        <v>1729036</v>
      </c>
    </row>
    <row r="221" spans="1:8" ht="26.25" customHeight="1">
      <c r="A221" s="46" t="s">
        <v>85</v>
      </c>
      <c r="B221" s="160" t="s">
        <v>6</v>
      </c>
      <c r="C221" s="160" t="s">
        <v>55</v>
      </c>
      <c r="D221" s="160" t="s">
        <v>548</v>
      </c>
      <c r="E221" s="162">
        <v>800</v>
      </c>
      <c r="F221" s="75">
        <v>5800</v>
      </c>
      <c r="G221" s="145">
        <v>-4856</v>
      </c>
      <c r="H221" s="75">
        <f t="shared" si="2"/>
        <v>944</v>
      </c>
    </row>
    <row r="222" spans="1:8" ht="53.25" customHeight="1">
      <c r="A222" s="46" t="s">
        <v>357</v>
      </c>
      <c r="B222" s="177" t="s">
        <v>6</v>
      </c>
      <c r="C222" s="177" t="s">
        <v>55</v>
      </c>
      <c r="D222" s="146" t="s">
        <v>551</v>
      </c>
      <c r="E222" s="178">
        <v>100</v>
      </c>
      <c r="F222" s="75">
        <v>64260.56</v>
      </c>
      <c r="G222" s="145"/>
      <c r="H222" s="75">
        <f t="shared" si="2"/>
        <v>64260.56</v>
      </c>
    </row>
    <row r="223" spans="1:8" ht="55.5" customHeight="1">
      <c r="A223" s="46" t="s">
        <v>358</v>
      </c>
      <c r="B223" s="177" t="s">
        <v>6</v>
      </c>
      <c r="C223" s="177" t="s">
        <v>55</v>
      </c>
      <c r="D223" s="146" t="s">
        <v>552</v>
      </c>
      <c r="E223" s="178">
        <v>100</v>
      </c>
      <c r="F223" s="75">
        <v>1570737.44</v>
      </c>
      <c r="G223" s="145"/>
      <c r="H223" s="75">
        <f t="shared" si="2"/>
        <v>1570737.44</v>
      </c>
    </row>
    <row r="224" spans="1:8" ht="51">
      <c r="A224" s="26" t="s">
        <v>696</v>
      </c>
      <c r="B224" s="160" t="s">
        <v>6</v>
      </c>
      <c r="C224" s="160" t="s">
        <v>55</v>
      </c>
      <c r="D224" s="146" t="s">
        <v>630</v>
      </c>
      <c r="E224" s="162">
        <v>300</v>
      </c>
      <c r="F224" s="75">
        <v>16000</v>
      </c>
      <c r="G224" s="145">
        <v>-8000</v>
      </c>
      <c r="H224" s="75">
        <f t="shared" si="2"/>
        <v>8000</v>
      </c>
    </row>
    <row r="225" spans="1:8" ht="25.5">
      <c r="A225" s="26" t="s">
        <v>697</v>
      </c>
      <c r="B225" s="160" t="s">
        <v>6</v>
      </c>
      <c r="C225" s="160" t="s">
        <v>55</v>
      </c>
      <c r="D225" s="160" t="s">
        <v>631</v>
      </c>
      <c r="E225" s="162">
        <v>300</v>
      </c>
      <c r="F225" s="75">
        <v>90000</v>
      </c>
      <c r="G225" s="145">
        <v>-31500</v>
      </c>
      <c r="H225" s="75">
        <f t="shared" si="2"/>
        <v>58500</v>
      </c>
    </row>
    <row r="226" spans="1:8" ht="25.5">
      <c r="A226" s="26" t="s">
        <v>698</v>
      </c>
      <c r="B226" s="160" t="s">
        <v>6</v>
      </c>
      <c r="C226" s="160" t="s">
        <v>55</v>
      </c>
      <c r="D226" s="160" t="s">
        <v>632</v>
      </c>
      <c r="E226" s="162">
        <v>300</v>
      </c>
      <c r="F226" s="75">
        <v>164000</v>
      </c>
      <c r="G226" s="145">
        <v>-94000</v>
      </c>
      <c r="H226" s="75">
        <f t="shared" si="2"/>
        <v>70000</v>
      </c>
    </row>
    <row r="227" spans="1:8" ht="51">
      <c r="A227" s="3" t="s">
        <v>758</v>
      </c>
      <c r="B227" s="220" t="s">
        <v>6</v>
      </c>
      <c r="C227" s="220" t="s">
        <v>55</v>
      </c>
      <c r="D227" s="188">
        <v>2190100430</v>
      </c>
      <c r="E227" s="221">
        <v>200</v>
      </c>
      <c r="F227" s="75">
        <v>0</v>
      </c>
      <c r="G227" s="145"/>
      <c r="H227" s="75">
        <f t="shared" si="2"/>
        <v>0</v>
      </c>
    </row>
    <row r="228" spans="1:8" ht="66.75" customHeight="1">
      <c r="A228" s="37" t="s">
        <v>759</v>
      </c>
      <c r="B228" s="160" t="s">
        <v>6</v>
      </c>
      <c r="C228" s="160" t="s">
        <v>55</v>
      </c>
      <c r="D228" s="162">
        <v>2190100440</v>
      </c>
      <c r="E228" s="162">
        <v>300</v>
      </c>
      <c r="F228" s="76">
        <v>6000</v>
      </c>
      <c r="G228" s="145"/>
      <c r="H228" s="75">
        <f aca="true" t="shared" si="3" ref="H228:H241">F228+G228</f>
        <v>6000</v>
      </c>
    </row>
    <row r="229" spans="1:8" ht="41.25" customHeight="1">
      <c r="A229" s="26" t="s">
        <v>776</v>
      </c>
      <c r="B229" s="160" t="s">
        <v>6</v>
      </c>
      <c r="C229" s="160" t="s">
        <v>55</v>
      </c>
      <c r="D229" s="160" t="s">
        <v>777</v>
      </c>
      <c r="E229" s="162">
        <v>200</v>
      </c>
      <c r="F229" s="76">
        <v>105468.5</v>
      </c>
      <c r="G229" s="145">
        <v>5506.5</v>
      </c>
      <c r="H229" s="75">
        <f t="shared" si="3"/>
        <v>110975</v>
      </c>
    </row>
    <row r="230" spans="1:8" ht="52.5" customHeight="1">
      <c r="A230" s="39" t="s">
        <v>443</v>
      </c>
      <c r="B230" s="160" t="s">
        <v>6</v>
      </c>
      <c r="C230" s="160" t="s">
        <v>55</v>
      </c>
      <c r="D230" s="160" t="s">
        <v>640</v>
      </c>
      <c r="E230" s="162">
        <v>200</v>
      </c>
      <c r="F230" s="75">
        <v>0</v>
      </c>
      <c r="G230" s="145"/>
      <c r="H230" s="75">
        <f t="shared" si="3"/>
        <v>0</v>
      </c>
    </row>
    <row r="231" spans="1:8" ht="40.5" customHeight="1">
      <c r="A231" s="47" t="s">
        <v>619</v>
      </c>
      <c r="B231" s="160" t="s">
        <v>6</v>
      </c>
      <c r="C231" s="160" t="s">
        <v>55</v>
      </c>
      <c r="D231" s="162">
        <v>3330100850</v>
      </c>
      <c r="E231" s="162">
        <v>200</v>
      </c>
      <c r="F231" s="76">
        <v>30000</v>
      </c>
      <c r="G231" s="145"/>
      <c r="H231" s="75">
        <f t="shared" si="3"/>
        <v>30000</v>
      </c>
    </row>
    <row r="232" spans="1:8" ht="42" customHeight="1">
      <c r="A232" s="47" t="s">
        <v>706</v>
      </c>
      <c r="B232" s="160" t="s">
        <v>6</v>
      </c>
      <c r="C232" s="160" t="s">
        <v>55</v>
      </c>
      <c r="D232" s="162">
        <v>3330100850</v>
      </c>
      <c r="E232" s="162">
        <v>600</v>
      </c>
      <c r="F232" s="76">
        <v>100000</v>
      </c>
      <c r="G232" s="145"/>
      <c r="H232" s="75">
        <f>F232+G232</f>
        <v>100000</v>
      </c>
    </row>
    <row r="233" spans="1:8" ht="42" customHeight="1">
      <c r="A233" s="39" t="s">
        <v>786</v>
      </c>
      <c r="B233" s="227" t="s">
        <v>6</v>
      </c>
      <c r="C233" s="227" t="s">
        <v>55</v>
      </c>
      <c r="D233" s="228">
        <v>3340100900</v>
      </c>
      <c r="E233" s="228">
        <v>200</v>
      </c>
      <c r="F233" s="76">
        <v>12500</v>
      </c>
      <c r="G233" s="145"/>
      <c r="H233" s="75">
        <f>F233+G233</f>
        <v>12500</v>
      </c>
    </row>
    <row r="234" spans="1:8" ht="63.75">
      <c r="A234" s="26" t="s">
        <v>184</v>
      </c>
      <c r="B234" s="160" t="s">
        <v>6</v>
      </c>
      <c r="C234" s="160" t="s">
        <v>55</v>
      </c>
      <c r="D234" s="25">
        <v>4190000370</v>
      </c>
      <c r="E234" s="162">
        <v>100</v>
      </c>
      <c r="F234" s="75">
        <v>1695765</v>
      </c>
      <c r="G234" s="145"/>
      <c r="H234" s="75">
        <f t="shared" si="3"/>
        <v>1695765</v>
      </c>
    </row>
    <row r="235" spans="1:8" ht="38.25">
      <c r="A235" s="26" t="s">
        <v>185</v>
      </c>
      <c r="B235" s="160" t="s">
        <v>6</v>
      </c>
      <c r="C235" s="160" t="s">
        <v>55</v>
      </c>
      <c r="D235" s="25">
        <v>4190000370</v>
      </c>
      <c r="E235" s="162">
        <v>200</v>
      </c>
      <c r="F235" s="75">
        <v>82585</v>
      </c>
      <c r="G235" s="145"/>
      <c r="H235" s="75">
        <f t="shared" si="3"/>
        <v>82585</v>
      </c>
    </row>
    <row r="236" spans="1:8" ht="77.25">
      <c r="A236" s="39" t="s">
        <v>707</v>
      </c>
      <c r="B236" s="160" t="s">
        <v>6</v>
      </c>
      <c r="C236" s="162">
        <v>1004</v>
      </c>
      <c r="D236" s="160" t="s">
        <v>535</v>
      </c>
      <c r="E236" s="162">
        <v>300</v>
      </c>
      <c r="F236" s="75">
        <v>695685.37</v>
      </c>
      <c r="G236" s="145"/>
      <c r="H236" s="75">
        <f t="shared" si="3"/>
        <v>695685.37</v>
      </c>
    </row>
    <row r="237" spans="1:8" ht="63.75">
      <c r="A237" s="26" t="s">
        <v>807</v>
      </c>
      <c r="B237" s="170" t="s">
        <v>6</v>
      </c>
      <c r="C237" s="171">
        <v>1101</v>
      </c>
      <c r="D237" s="146" t="s">
        <v>413</v>
      </c>
      <c r="E237" s="171">
        <v>100</v>
      </c>
      <c r="F237" s="75">
        <v>12500</v>
      </c>
      <c r="G237" s="145"/>
      <c r="H237" s="75">
        <f t="shared" si="3"/>
        <v>12500</v>
      </c>
    </row>
    <row r="238" spans="1:8" ht="38.25">
      <c r="A238" s="26" t="s">
        <v>592</v>
      </c>
      <c r="B238" s="160" t="s">
        <v>6</v>
      </c>
      <c r="C238" s="162">
        <v>1101</v>
      </c>
      <c r="D238" s="146" t="s">
        <v>413</v>
      </c>
      <c r="E238" s="162">
        <v>200</v>
      </c>
      <c r="F238" s="75">
        <v>17000</v>
      </c>
      <c r="G238" s="145"/>
      <c r="H238" s="75">
        <f t="shared" si="3"/>
        <v>17000</v>
      </c>
    </row>
    <row r="239" spans="1:8" ht="43.5" customHeight="1">
      <c r="A239" s="26" t="s">
        <v>926</v>
      </c>
      <c r="B239" s="255" t="s">
        <v>6</v>
      </c>
      <c r="C239" s="256">
        <v>1101</v>
      </c>
      <c r="D239" s="146" t="s">
        <v>413</v>
      </c>
      <c r="E239" s="256">
        <v>600</v>
      </c>
      <c r="F239" s="145">
        <v>20500</v>
      </c>
      <c r="G239" s="145"/>
      <c r="H239" s="75">
        <f t="shared" si="3"/>
        <v>20500</v>
      </c>
    </row>
    <row r="240" spans="1:8" ht="54.75" customHeight="1">
      <c r="A240" s="26" t="s">
        <v>367</v>
      </c>
      <c r="B240" s="160" t="s">
        <v>6</v>
      </c>
      <c r="C240" s="162">
        <v>1102</v>
      </c>
      <c r="D240" s="146" t="s">
        <v>634</v>
      </c>
      <c r="E240" s="162">
        <v>100</v>
      </c>
      <c r="F240" s="75">
        <v>107897.59</v>
      </c>
      <c r="G240" s="145"/>
      <c r="H240" s="75">
        <f t="shared" si="3"/>
        <v>107897.59</v>
      </c>
    </row>
    <row r="241" spans="1:8" ht="42" customHeight="1">
      <c r="A241" s="26" t="s">
        <v>933</v>
      </c>
      <c r="B241" s="255" t="s">
        <v>6</v>
      </c>
      <c r="C241" s="256">
        <v>1102</v>
      </c>
      <c r="D241" s="146" t="s">
        <v>634</v>
      </c>
      <c r="E241" s="256">
        <v>600</v>
      </c>
      <c r="F241" s="145">
        <v>92102.41</v>
      </c>
      <c r="G241" s="145">
        <v>24881.3</v>
      </c>
      <c r="H241" s="75">
        <f t="shared" si="3"/>
        <v>116983.71</v>
      </c>
    </row>
    <row r="242" spans="1:8" ht="27" customHeight="1">
      <c r="A242" s="48" t="s">
        <v>123</v>
      </c>
      <c r="B242" s="44" t="s">
        <v>122</v>
      </c>
      <c r="C242" s="49"/>
      <c r="D242" s="44"/>
      <c r="E242" s="158"/>
      <c r="F242" s="74">
        <f>F243+F244+F245+F246+F250+F251+F252+F253+F254+F247+F249+F248</f>
        <v>3722016.7</v>
      </c>
      <c r="G242" s="74">
        <f>G243+G244+G245+G246+G250+G251+G252+G253+G254+G247+G249+G248</f>
        <v>0</v>
      </c>
      <c r="H242" s="74">
        <f>H243+H244+H245+H246+H250+H251+H252+H253+H254+H247+H249+H248</f>
        <v>3722016.7</v>
      </c>
    </row>
    <row r="243" spans="1:8" ht="30.75" customHeight="1">
      <c r="A243" s="39" t="s">
        <v>590</v>
      </c>
      <c r="B243" s="160" t="s">
        <v>122</v>
      </c>
      <c r="C243" s="160" t="s">
        <v>45</v>
      </c>
      <c r="D243" s="25">
        <v>2240100230</v>
      </c>
      <c r="E243" s="162">
        <v>200</v>
      </c>
      <c r="F243" s="75">
        <v>300337.7</v>
      </c>
      <c r="G243" s="145"/>
      <c r="H243" s="75">
        <f>F243+G243</f>
        <v>300337.7</v>
      </c>
    </row>
    <row r="244" spans="1:8" ht="51">
      <c r="A244" s="26" t="s">
        <v>142</v>
      </c>
      <c r="B244" s="160" t="s">
        <v>122</v>
      </c>
      <c r="C244" s="160" t="s">
        <v>45</v>
      </c>
      <c r="D244" s="25">
        <v>4290020140</v>
      </c>
      <c r="E244" s="162">
        <v>200</v>
      </c>
      <c r="F244" s="75">
        <v>206500</v>
      </c>
      <c r="G244" s="145"/>
      <c r="H244" s="75">
        <f aca="true" t="shared" si="4" ref="H244:H254">F244+G244</f>
        <v>206500</v>
      </c>
    </row>
    <row r="245" spans="1:8" ht="51.75">
      <c r="A245" s="123" t="s">
        <v>437</v>
      </c>
      <c r="B245" s="160" t="s">
        <v>122</v>
      </c>
      <c r="C245" s="160" t="s">
        <v>45</v>
      </c>
      <c r="D245" s="160" t="s">
        <v>639</v>
      </c>
      <c r="E245" s="162">
        <v>200</v>
      </c>
      <c r="F245" s="75">
        <v>80000</v>
      </c>
      <c r="G245" s="145"/>
      <c r="H245" s="75">
        <f t="shared" si="4"/>
        <v>80000</v>
      </c>
    </row>
    <row r="246" spans="1:8" ht="51">
      <c r="A246" s="26" t="s">
        <v>519</v>
      </c>
      <c r="B246" s="160" t="s">
        <v>122</v>
      </c>
      <c r="C246" s="160" t="s">
        <v>54</v>
      </c>
      <c r="D246" s="146" t="s">
        <v>638</v>
      </c>
      <c r="E246" s="162">
        <v>200</v>
      </c>
      <c r="F246" s="75">
        <v>190000</v>
      </c>
      <c r="G246" s="145"/>
      <c r="H246" s="75">
        <f t="shared" si="4"/>
        <v>190000</v>
      </c>
    </row>
    <row r="247" spans="1:8" ht="41.25" customHeight="1">
      <c r="A247" s="39" t="s">
        <v>629</v>
      </c>
      <c r="B247" s="160" t="s">
        <v>122</v>
      </c>
      <c r="C247" s="160" t="s">
        <v>54</v>
      </c>
      <c r="D247" s="146" t="s">
        <v>596</v>
      </c>
      <c r="E247" s="162">
        <v>200</v>
      </c>
      <c r="F247" s="75">
        <v>100000</v>
      </c>
      <c r="G247" s="145"/>
      <c r="H247" s="75">
        <f t="shared" si="4"/>
        <v>100000</v>
      </c>
    </row>
    <row r="248" spans="1:8" ht="51.75">
      <c r="A248" s="39" t="s">
        <v>818</v>
      </c>
      <c r="B248" s="177" t="s">
        <v>122</v>
      </c>
      <c r="C248" s="177" t="s">
        <v>55</v>
      </c>
      <c r="D248" s="146" t="s">
        <v>538</v>
      </c>
      <c r="E248" s="178">
        <v>200</v>
      </c>
      <c r="F248" s="75">
        <v>141000</v>
      </c>
      <c r="G248" s="145"/>
      <c r="H248" s="75">
        <f t="shared" si="4"/>
        <v>141000</v>
      </c>
    </row>
    <row r="249" spans="1:8" ht="42.75" customHeight="1">
      <c r="A249" s="39" t="s">
        <v>619</v>
      </c>
      <c r="B249" s="160" t="s">
        <v>122</v>
      </c>
      <c r="C249" s="160" t="s">
        <v>55</v>
      </c>
      <c r="D249" s="160" t="s">
        <v>661</v>
      </c>
      <c r="E249" s="162">
        <v>200</v>
      </c>
      <c r="F249" s="75">
        <v>70000</v>
      </c>
      <c r="G249" s="145"/>
      <c r="H249" s="75">
        <f t="shared" si="4"/>
        <v>70000</v>
      </c>
    </row>
    <row r="250" spans="1:8" ht="63.75">
      <c r="A250" s="26" t="s">
        <v>121</v>
      </c>
      <c r="B250" s="160" t="s">
        <v>122</v>
      </c>
      <c r="C250" s="160" t="s">
        <v>124</v>
      </c>
      <c r="D250" s="160" t="s">
        <v>116</v>
      </c>
      <c r="E250" s="41" t="s">
        <v>7</v>
      </c>
      <c r="F250" s="75">
        <v>2185243</v>
      </c>
      <c r="G250" s="145"/>
      <c r="H250" s="75">
        <f t="shared" si="4"/>
        <v>2185243</v>
      </c>
    </row>
    <row r="251" spans="1:8" ht="38.25">
      <c r="A251" s="26" t="s">
        <v>140</v>
      </c>
      <c r="B251" s="160" t="s">
        <v>122</v>
      </c>
      <c r="C251" s="160" t="s">
        <v>124</v>
      </c>
      <c r="D251" s="160" t="s">
        <v>116</v>
      </c>
      <c r="E251" s="41" t="s">
        <v>70</v>
      </c>
      <c r="F251" s="75">
        <v>165936</v>
      </c>
      <c r="G251" s="145"/>
      <c r="H251" s="75">
        <f t="shared" si="4"/>
        <v>165936</v>
      </c>
    </row>
    <row r="252" spans="1:8" ht="25.5">
      <c r="A252" s="26" t="s">
        <v>183</v>
      </c>
      <c r="B252" s="160" t="s">
        <v>122</v>
      </c>
      <c r="C252" s="160" t="s">
        <v>124</v>
      </c>
      <c r="D252" s="160" t="s">
        <v>116</v>
      </c>
      <c r="E252" s="41" t="s">
        <v>182</v>
      </c>
      <c r="F252" s="75">
        <v>3000</v>
      </c>
      <c r="G252" s="145"/>
      <c r="H252" s="75">
        <f t="shared" si="4"/>
        <v>3000</v>
      </c>
    </row>
    <row r="253" spans="1:8" ht="39">
      <c r="A253" s="39" t="s">
        <v>371</v>
      </c>
      <c r="B253" s="160" t="s">
        <v>122</v>
      </c>
      <c r="C253" s="160" t="s">
        <v>60</v>
      </c>
      <c r="D253" s="166" t="s">
        <v>600</v>
      </c>
      <c r="E253" s="40">
        <v>400</v>
      </c>
      <c r="F253" s="75">
        <v>0</v>
      </c>
      <c r="G253" s="145"/>
      <c r="H253" s="75">
        <f t="shared" si="4"/>
        <v>0</v>
      </c>
    </row>
    <row r="254" spans="1:8" ht="42.75" customHeight="1">
      <c r="A254" s="26" t="s">
        <v>592</v>
      </c>
      <c r="B254" s="160" t="s">
        <v>122</v>
      </c>
      <c r="C254" s="160" t="s">
        <v>311</v>
      </c>
      <c r="D254" s="146" t="s">
        <v>413</v>
      </c>
      <c r="E254" s="162">
        <v>200</v>
      </c>
      <c r="F254" s="75">
        <v>280000</v>
      </c>
      <c r="G254" s="145"/>
      <c r="H254" s="75">
        <f t="shared" si="4"/>
        <v>280000</v>
      </c>
    </row>
    <row r="255" spans="1:8" ht="18" customHeight="1">
      <c r="A255" s="169" t="s">
        <v>16</v>
      </c>
      <c r="B255" s="87"/>
      <c r="C255" s="87"/>
      <c r="D255" s="87"/>
      <c r="E255" s="87"/>
      <c r="F255" s="74">
        <f>F19+F79+F76+F136+F242</f>
        <v>315663058.34</v>
      </c>
      <c r="G255" s="74">
        <f>G19+G79+G76+G136+G242</f>
        <v>1097866.5300000003</v>
      </c>
      <c r="H255" s="74">
        <f>H19+H79+H76+H136+H242</f>
        <v>316760924.87000006</v>
      </c>
    </row>
    <row r="256" ht="12.75" customHeight="1">
      <c r="A256" s="83"/>
    </row>
    <row r="257" ht="12.75" customHeight="1">
      <c r="A257" s="83"/>
    </row>
  </sheetData>
  <sheetProtection/>
  <mergeCells count="21">
    <mergeCell ref="A16:A18"/>
    <mergeCell ref="B16:B18"/>
    <mergeCell ref="E15:H15"/>
    <mergeCell ref="D16:D18"/>
    <mergeCell ref="C16:C18"/>
    <mergeCell ref="A13:H13"/>
    <mergeCell ref="F16:F18"/>
    <mergeCell ref="G16:G18"/>
    <mergeCell ref="E16:E18"/>
    <mergeCell ref="D1:H1"/>
    <mergeCell ref="D2:H2"/>
    <mergeCell ref="D3:H3"/>
    <mergeCell ref="D4:H4"/>
    <mergeCell ref="C5:H5"/>
    <mergeCell ref="H16:H18"/>
    <mergeCell ref="A12:H12"/>
    <mergeCell ref="D6:H6"/>
    <mergeCell ref="D7:H7"/>
    <mergeCell ref="D9:H9"/>
    <mergeCell ref="D8:H8"/>
    <mergeCell ref="C10:H10"/>
  </mergeCells>
  <printOptions/>
  <pageMargins left="0.9055118110236221" right="0.31496062992125984" top="0.35433070866141736" bottom="0.35433070866141736" header="0" footer="0"/>
  <pageSetup fitToHeight="15" horizontalDpi="600" verticalDpi="600" orientation="portrait" paperSize="9" scale="69" r:id="rId1"/>
  <rowBreaks count="2" manualBreakCount="2">
    <brk id="207" max="7" man="1"/>
    <brk id="233" max="7" man="1"/>
  </rowBreaks>
</worksheet>
</file>

<file path=xl/worksheets/sheet6.xml><?xml version="1.0" encoding="utf-8"?>
<worksheet xmlns="http://schemas.openxmlformats.org/spreadsheetml/2006/main" xmlns:r="http://schemas.openxmlformats.org/officeDocument/2006/relationships">
  <dimension ref="A1:K28"/>
  <sheetViews>
    <sheetView tabSelected="1" view="pageBreakPreview" zoomScale="93" zoomScaleSheetLayoutView="93" zoomScalePageLayoutView="0" workbookViewId="0" topLeftCell="A19">
      <selection activeCell="I30" sqref="I30"/>
    </sheetView>
  </sheetViews>
  <sheetFormatPr defaultColWidth="9.140625" defaultRowHeight="15"/>
  <cols>
    <col min="1" max="1" width="20.28125" style="0" customWidth="1"/>
    <col min="2" max="2" width="10.7109375" style="0" customWidth="1"/>
    <col min="3" max="3" width="10.28125" style="0" customWidth="1"/>
    <col min="4" max="4" width="11.00390625" style="0" customWidth="1"/>
    <col min="5" max="5" width="9.7109375" style="0" customWidth="1"/>
    <col min="6" max="6" width="12.00390625" style="0" customWidth="1"/>
    <col min="7" max="7" width="10.8515625" style="0" customWidth="1"/>
    <col min="8" max="8" width="12.00390625" style="0" customWidth="1"/>
    <col min="9" max="9" width="11.8515625" style="0" customWidth="1"/>
    <col min="10" max="10" width="14.421875" style="0" customWidth="1"/>
    <col min="11" max="11" width="15.421875" style="0" customWidth="1"/>
  </cols>
  <sheetData>
    <row r="1" spans="7:10" ht="15.75" customHeight="1">
      <c r="G1" s="335" t="s">
        <v>898</v>
      </c>
      <c r="H1" s="335"/>
      <c r="I1" s="335"/>
      <c r="J1" s="335"/>
    </row>
    <row r="2" spans="7:10" ht="15.75" customHeight="1">
      <c r="G2" s="335" t="s">
        <v>899</v>
      </c>
      <c r="H2" s="335"/>
      <c r="I2" s="335"/>
      <c r="J2" s="335"/>
    </row>
    <row r="3" spans="7:10" ht="15.75" customHeight="1">
      <c r="G3" s="335" t="s">
        <v>900</v>
      </c>
      <c r="H3" s="335"/>
      <c r="I3" s="335"/>
      <c r="J3" s="335"/>
    </row>
    <row r="4" spans="7:10" ht="15.75" customHeight="1">
      <c r="G4" s="335" t="s">
        <v>901</v>
      </c>
      <c r="H4" s="335"/>
      <c r="I4" s="335"/>
      <c r="J4" s="335"/>
    </row>
    <row r="5" spans="7:10" ht="15.75" customHeight="1">
      <c r="G5" s="335" t="s">
        <v>1013</v>
      </c>
      <c r="H5" s="335"/>
      <c r="I5" s="335"/>
      <c r="J5" s="335"/>
    </row>
    <row r="6" spans="6:10" ht="15.75" customHeight="1">
      <c r="F6" s="295"/>
      <c r="G6" s="335" t="s">
        <v>935</v>
      </c>
      <c r="H6" s="335"/>
      <c r="I6" s="335"/>
      <c r="J6" s="335"/>
    </row>
    <row r="7" spans="6:10" ht="15" customHeight="1">
      <c r="F7" s="264"/>
      <c r="G7" s="335" t="s">
        <v>899</v>
      </c>
      <c r="H7" s="335"/>
      <c r="I7" s="335"/>
      <c r="J7" s="335"/>
    </row>
    <row r="8" spans="6:10" ht="15" customHeight="1">
      <c r="F8" s="264"/>
      <c r="G8" s="335" t="s">
        <v>900</v>
      </c>
      <c r="H8" s="335"/>
      <c r="I8" s="335"/>
      <c r="J8" s="335"/>
    </row>
    <row r="9" spans="6:10" ht="15" customHeight="1">
      <c r="F9" s="264"/>
      <c r="G9" s="335" t="s">
        <v>901</v>
      </c>
      <c r="H9" s="335"/>
      <c r="I9" s="335"/>
      <c r="J9" s="335"/>
    </row>
    <row r="10" spans="6:10" ht="15" customHeight="1">
      <c r="F10" s="295"/>
      <c r="G10" s="335" t="s">
        <v>810</v>
      </c>
      <c r="H10" s="335"/>
      <c r="I10" s="335"/>
      <c r="J10" s="335"/>
    </row>
    <row r="11" spans="6:8" ht="15" customHeight="1">
      <c r="F11" s="294"/>
      <c r="G11" s="294"/>
      <c r="H11" s="294"/>
    </row>
    <row r="12" spans="1:9" ht="15" customHeight="1">
      <c r="A12" s="341" t="s">
        <v>936</v>
      </c>
      <c r="B12" s="341"/>
      <c r="C12" s="341"/>
      <c r="D12" s="341"/>
      <c r="E12" s="341"/>
      <c r="F12" s="341"/>
      <c r="G12" s="341"/>
      <c r="H12" s="341"/>
      <c r="I12" s="341"/>
    </row>
    <row r="13" spans="1:9" ht="15" customHeight="1">
      <c r="A13" s="341" t="s">
        <v>937</v>
      </c>
      <c r="B13" s="341"/>
      <c r="C13" s="341"/>
      <c r="D13" s="341"/>
      <c r="E13" s="341"/>
      <c r="F13" s="341"/>
      <c r="G13" s="341"/>
      <c r="H13" s="341"/>
      <c r="I13" s="341"/>
    </row>
    <row r="14" spans="1:9" ht="15" customHeight="1">
      <c r="A14" s="341" t="s">
        <v>938</v>
      </c>
      <c r="B14" s="341"/>
      <c r="C14" s="341"/>
      <c r="D14" s="341"/>
      <c r="E14" s="341"/>
      <c r="F14" s="341"/>
      <c r="G14" s="341"/>
      <c r="H14" s="341"/>
      <c r="I14" s="341"/>
    </row>
    <row r="16" spans="8:9" ht="15.75">
      <c r="H16" s="265"/>
      <c r="I16" s="266" t="s">
        <v>294</v>
      </c>
    </row>
    <row r="17" spans="1:10" ht="15">
      <c r="A17" s="392" t="s">
        <v>939</v>
      </c>
      <c r="B17" s="394" t="s">
        <v>356</v>
      </c>
      <c r="C17" s="395"/>
      <c r="D17" s="395"/>
      <c r="E17" s="395"/>
      <c r="F17" s="395"/>
      <c r="G17" s="395"/>
      <c r="H17" s="395"/>
      <c r="I17" s="395"/>
      <c r="J17" s="396"/>
    </row>
    <row r="18" spans="1:10" ht="409.5" customHeight="1">
      <c r="A18" s="393"/>
      <c r="B18" s="20" t="s">
        <v>940</v>
      </c>
      <c r="C18" s="20" t="s">
        <v>941</v>
      </c>
      <c r="D18" s="20" t="s">
        <v>942</v>
      </c>
      <c r="E18" s="20" t="s">
        <v>943</v>
      </c>
      <c r="F18" s="20" t="s">
        <v>944</v>
      </c>
      <c r="G18" s="20" t="s">
        <v>945</v>
      </c>
      <c r="H18" s="267" t="s">
        <v>946</v>
      </c>
      <c r="I18" s="268" t="s">
        <v>947</v>
      </c>
      <c r="J18" s="20" t="s">
        <v>948</v>
      </c>
    </row>
    <row r="19" spans="1:10" ht="43.5" customHeight="1">
      <c r="A19" s="269" t="s">
        <v>949</v>
      </c>
      <c r="B19" s="270">
        <v>76163</v>
      </c>
      <c r="C19" s="297">
        <v>917787</v>
      </c>
      <c r="D19" s="297">
        <v>915767</v>
      </c>
      <c r="E19" s="297">
        <v>42100</v>
      </c>
      <c r="F19" s="297">
        <v>130836</v>
      </c>
      <c r="G19" s="297">
        <v>375425</v>
      </c>
      <c r="H19" s="297"/>
      <c r="I19" s="271"/>
      <c r="J19" s="297"/>
    </row>
    <row r="20" spans="1:10" ht="44.25" customHeight="1">
      <c r="A20" s="272" t="s">
        <v>950</v>
      </c>
      <c r="B20" s="270">
        <v>45214</v>
      </c>
      <c r="C20" s="297">
        <v>757566</v>
      </c>
      <c r="D20" s="297">
        <v>271290</v>
      </c>
      <c r="E20" s="297">
        <v>42100</v>
      </c>
      <c r="F20" s="297">
        <v>183880</v>
      </c>
      <c r="G20" s="297">
        <v>397575</v>
      </c>
      <c r="H20" s="297"/>
      <c r="I20" s="270">
        <v>268257</v>
      </c>
      <c r="J20" s="270">
        <v>848114.7</v>
      </c>
    </row>
    <row r="21" spans="1:10" ht="45" customHeight="1">
      <c r="A21" s="272" t="s">
        <v>951</v>
      </c>
      <c r="B21" s="270">
        <v>84625</v>
      </c>
      <c r="C21" s="297">
        <v>1130325</v>
      </c>
      <c r="D21" s="297">
        <v>806795</v>
      </c>
      <c r="E21" s="297">
        <v>73700</v>
      </c>
      <c r="F21" s="296" t="s">
        <v>954</v>
      </c>
      <c r="G21" s="297">
        <v>398800</v>
      </c>
      <c r="H21" s="297"/>
      <c r="I21" s="270">
        <v>187885</v>
      </c>
      <c r="J21" s="270">
        <v>300000</v>
      </c>
    </row>
    <row r="22" spans="1:10" ht="43.5" customHeight="1">
      <c r="A22" s="272" t="s">
        <v>966</v>
      </c>
      <c r="B22" s="270">
        <v>54934</v>
      </c>
      <c r="C22" s="297">
        <v>232555</v>
      </c>
      <c r="D22" s="297">
        <v>0</v>
      </c>
      <c r="E22" s="297">
        <v>0</v>
      </c>
      <c r="F22" s="296" t="s">
        <v>955</v>
      </c>
      <c r="G22" s="273">
        <v>82100</v>
      </c>
      <c r="H22" s="274"/>
      <c r="I22" s="271"/>
      <c r="J22" s="270">
        <v>617911.05</v>
      </c>
    </row>
    <row r="23" spans="1:10" ht="44.25" customHeight="1">
      <c r="A23" s="272" t="s">
        <v>967</v>
      </c>
      <c r="B23" s="270">
        <v>99664</v>
      </c>
      <c r="C23" s="297">
        <v>1583106</v>
      </c>
      <c r="D23" s="297">
        <v>594197</v>
      </c>
      <c r="E23" s="297">
        <v>42100</v>
      </c>
      <c r="F23" s="297">
        <v>486589</v>
      </c>
      <c r="G23" s="297">
        <v>329600</v>
      </c>
      <c r="H23" s="297">
        <v>0</v>
      </c>
      <c r="I23" s="271"/>
      <c r="J23" s="270"/>
    </row>
    <row r="24" spans="1:10" ht="44.25" customHeight="1">
      <c r="A24" s="275" t="s">
        <v>952</v>
      </c>
      <c r="B24" s="270"/>
      <c r="C24" s="297"/>
      <c r="D24" s="297"/>
      <c r="E24" s="297"/>
      <c r="F24" s="297"/>
      <c r="G24" s="297"/>
      <c r="H24" s="297"/>
      <c r="I24" s="271"/>
      <c r="J24" s="270">
        <v>300000</v>
      </c>
    </row>
    <row r="25" spans="1:11" ht="15">
      <c r="A25" s="276" t="s">
        <v>953</v>
      </c>
      <c r="B25" s="277">
        <f>B19+B20+B21+B22+B23+B24</f>
        <v>360600</v>
      </c>
      <c r="C25" s="277">
        <f aca="true" t="shared" si="0" ref="C25:J25">C19+C20+C21+C22+C23+C24</f>
        <v>4621339</v>
      </c>
      <c r="D25" s="277">
        <f t="shared" si="0"/>
        <v>2588049</v>
      </c>
      <c r="E25" s="277">
        <f t="shared" si="0"/>
        <v>200000</v>
      </c>
      <c r="F25" s="277">
        <f t="shared" si="0"/>
        <v>1254900</v>
      </c>
      <c r="G25" s="277">
        <f t="shared" si="0"/>
        <v>1583500</v>
      </c>
      <c r="H25" s="277">
        <f t="shared" si="0"/>
        <v>0</v>
      </c>
      <c r="I25" s="277">
        <f t="shared" si="0"/>
        <v>456142</v>
      </c>
      <c r="J25" s="278">
        <f t="shared" si="0"/>
        <v>2066025.75</v>
      </c>
      <c r="K25" s="279"/>
    </row>
    <row r="26" ht="15">
      <c r="J26" s="279"/>
    </row>
    <row r="28" ht="15">
      <c r="B28" s="279"/>
    </row>
  </sheetData>
  <sheetProtection/>
  <mergeCells count="15">
    <mergeCell ref="A14:I14"/>
    <mergeCell ref="A17:A18"/>
    <mergeCell ref="B17:J17"/>
    <mergeCell ref="G7:J7"/>
    <mergeCell ref="G8:J8"/>
    <mergeCell ref="G9:J9"/>
    <mergeCell ref="G10:J10"/>
    <mergeCell ref="A12:I12"/>
    <mergeCell ref="A13:I13"/>
    <mergeCell ref="G1:J1"/>
    <mergeCell ref="G2:J2"/>
    <mergeCell ref="G3:J3"/>
    <mergeCell ref="G4:J4"/>
    <mergeCell ref="G5:J5"/>
    <mergeCell ref="G6:J6"/>
  </mergeCells>
  <printOptions/>
  <pageMargins left="0.9055118110236221" right="0.3937007874015748" top="0.7480314960629921" bottom="0.7480314960629921" header="0.31496062992125984" footer="0.3149606299212598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ФО</dc:creator>
  <cp:keywords/>
  <dc:description/>
  <cp:lastModifiedBy>ФО</cp:lastModifiedBy>
  <cp:lastPrinted>2022-12-22T12:30:26Z</cp:lastPrinted>
  <dcterms:created xsi:type="dcterms:W3CDTF">2014-09-25T13:17:34Z</dcterms:created>
  <dcterms:modified xsi:type="dcterms:W3CDTF">2022-12-22T12:30:29Z</dcterms:modified>
  <cp:category/>
  <cp:version/>
  <cp:contentType/>
  <cp:contentStatus/>
</cp:coreProperties>
</file>